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feiffer.UADFD01\Documents\Záloha 21.11.2017 AKTUALNI\PFEIFFER\AKCE\2020\VOP\Oprava PZS v km 45,696 Běšiny\Rozpočet pro soutěž\"/>
    </mc:Choice>
  </mc:AlternateContent>
  <bookViews>
    <workbookView xWindow="0" yWindow="0" windowWidth="0" windowHeight="0"/>
  </bookViews>
  <sheets>
    <sheet name="Rekapitulace stavby" sheetId="1" r:id="rId1"/>
    <sheet name="01.1. - Přejezdové zabezp..." sheetId="2" r:id="rId2"/>
    <sheet name="01.2. - Zemní práce" sheetId="3" r:id="rId3"/>
    <sheet name="01.3. - Materiál zadavatele" sheetId="4" r:id="rId4"/>
    <sheet name="02.1. - Vedlejší a ostatn..." sheetId="5" r:id="rId5"/>
    <sheet name="02.2. - Náklady na dopravu" sheetId="6" r:id="rId6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'01.1. - Přejezdové zabezp...'!$C$119:$K$427</definedName>
    <definedName name="_xlnm.Print_Area" localSheetId="1">'01.1. - Přejezdové zabezp...'!$C$105:$K$427</definedName>
    <definedName name="_xlnm.Print_Titles" localSheetId="1">'01.1. - Přejezdové zabezp...'!$119:$119</definedName>
    <definedName name="_xlnm._FilterDatabase" localSheetId="2" hidden="1">'01.2. - Zemní práce'!$C$121:$K$140</definedName>
    <definedName name="_xlnm.Print_Area" localSheetId="2">'01.2. - Zemní práce'!$C$107:$K$140</definedName>
    <definedName name="_xlnm.Print_Titles" localSheetId="2">'01.2. - Zemní práce'!$121:$121</definedName>
    <definedName name="_xlnm._FilterDatabase" localSheetId="3" hidden="1">'01.3. - Materiál zadavatele'!$C$119:$K$149</definedName>
    <definedName name="_xlnm.Print_Area" localSheetId="3">'01.3. - Materiál zadavatele'!$C$105:$K$149</definedName>
    <definedName name="_xlnm.Print_Titles" localSheetId="3">'01.3. - Materiál zadavatele'!$119:$119</definedName>
    <definedName name="_xlnm._FilterDatabase" localSheetId="4" hidden="1">'02.1. - Vedlejší a ostatn...'!$C$120:$K$131</definedName>
    <definedName name="_xlnm.Print_Area" localSheetId="4">'02.1. - Vedlejší a ostatn...'!$C$106:$K$131</definedName>
    <definedName name="_xlnm.Print_Titles" localSheetId="4">'02.1. - Vedlejší a ostatn...'!$120:$120</definedName>
    <definedName name="_xlnm._FilterDatabase" localSheetId="5" hidden="1">'02.2. - Náklady na dopravu'!$C$120:$K$132</definedName>
    <definedName name="_xlnm.Print_Area" localSheetId="5">'02.2. - Náklady na dopravu'!$C$106:$K$132</definedName>
    <definedName name="_xlnm.Print_Titles" localSheetId="5">'02.2. - Náklady na dopravu'!$120:$120</definedName>
  </definedNames>
  <calcPr/>
</workbook>
</file>

<file path=xl/calcChain.xml><?xml version="1.0" encoding="utf-8"?>
<calcChain xmlns="http://schemas.openxmlformats.org/spreadsheetml/2006/main">
  <c i="6" l="1" r="J39"/>
  <c r="J38"/>
  <c i="1" r="AY101"/>
  <c i="6" r="J37"/>
  <c i="1" r="AX101"/>
  <c i="6"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F117"/>
  <c r="F115"/>
  <c r="E113"/>
  <c r="F93"/>
  <c r="F91"/>
  <c r="E89"/>
  <c r="J26"/>
  <c r="E26"/>
  <c r="J118"/>
  <c r="J25"/>
  <c r="J23"/>
  <c r="E23"/>
  <c r="J93"/>
  <c r="J22"/>
  <c r="J20"/>
  <c r="E20"/>
  <c r="F94"/>
  <c r="J19"/>
  <c r="J14"/>
  <c r="J115"/>
  <c r="E7"/>
  <c r="E109"/>
  <c i="5" r="J39"/>
  <c r="J38"/>
  <c i="1" r="AY100"/>
  <c i="5" r="J37"/>
  <c i="1" r="AX100"/>
  <c i="5"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F117"/>
  <c r="F115"/>
  <c r="E113"/>
  <c r="F93"/>
  <c r="F91"/>
  <c r="E89"/>
  <c r="J26"/>
  <c r="E26"/>
  <c r="J94"/>
  <c r="J25"/>
  <c r="J23"/>
  <c r="E23"/>
  <c r="J117"/>
  <c r="J22"/>
  <c r="J20"/>
  <c r="E20"/>
  <c r="F118"/>
  <c r="J19"/>
  <c r="J14"/>
  <c r="J115"/>
  <c r="E7"/>
  <c r="E109"/>
  <c i="4" r="J39"/>
  <c r="J38"/>
  <c i="1" r="AY98"/>
  <c i="4" r="J37"/>
  <c i="1" r="AX98"/>
  <c i="4"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116"/>
  <c r="J22"/>
  <c r="J20"/>
  <c r="E20"/>
  <c r="F117"/>
  <c r="J19"/>
  <c r="J14"/>
  <c r="J91"/>
  <c r="E7"/>
  <c r="E108"/>
  <c i="3" r="J39"/>
  <c r="J38"/>
  <c i="1" r="AY97"/>
  <c i="3" r="J37"/>
  <c i="1" r="AX97"/>
  <c i="3"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8"/>
  <c r="F116"/>
  <c r="E114"/>
  <c r="F93"/>
  <c r="F91"/>
  <c r="E89"/>
  <c r="J26"/>
  <c r="E26"/>
  <c r="J94"/>
  <c r="J25"/>
  <c r="J23"/>
  <c r="E23"/>
  <c r="J118"/>
  <c r="J22"/>
  <c r="J20"/>
  <c r="E20"/>
  <c r="F119"/>
  <c r="J19"/>
  <c r="J14"/>
  <c r="J91"/>
  <c r="E7"/>
  <c r="E85"/>
  <c i="2" r="J39"/>
  <c r="J38"/>
  <c i="1" r="AY96"/>
  <c i="2" r="J37"/>
  <c i="1" r="AX96"/>
  <c i="2"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E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116"/>
  <c r="J22"/>
  <c r="J20"/>
  <c r="E20"/>
  <c r="F117"/>
  <c r="J19"/>
  <c r="J14"/>
  <c r="J114"/>
  <c r="E7"/>
  <c r="E85"/>
  <c i="1" r="L90"/>
  <c r="AM90"/>
  <c r="AM89"/>
  <c r="L89"/>
  <c r="AM87"/>
  <c r="L87"/>
  <c r="L85"/>
  <c r="L84"/>
  <c i="6" r="J131"/>
  <c r="BK129"/>
  <c r="BK123"/>
  <c i="5" r="BK126"/>
  <c i="4" r="J148"/>
  <c r="J144"/>
  <c r="BK133"/>
  <c r="J131"/>
  <c r="BK129"/>
  <c r="J127"/>
  <c r="J125"/>
  <c i="3" r="J139"/>
  <c r="BK131"/>
  <c r="BK125"/>
  <c i="2" r="J412"/>
  <c r="BK410"/>
  <c r="BK408"/>
  <c r="BK406"/>
  <c r="J404"/>
  <c r="BK400"/>
  <c r="BK398"/>
  <c r="BK394"/>
  <c r="BK390"/>
  <c r="BK388"/>
  <c r="J372"/>
  <c r="J366"/>
  <c r="J355"/>
  <c r="BK347"/>
  <c r="J339"/>
  <c r="J337"/>
  <c r="J333"/>
  <c r="J329"/>
  <c r="J327"/>
  <c r="J319"/>
  <c r="J309"/>
  <c r="BK301"/>
  <c r="BK299"/>
  <c r="BK295"/>
  <c r="BK287"/>
  <c r="BK285"/>
  <c r="J277"/>
  <c r="BK267"/>
  <c r="BK261"/>
  <c r="J259"/>
  <c r="J257"/>
  <c r="BK251"/>
  <c r="J249"/>
  <c r="J247"/>
  <c r="BK245"/>
  <c r="J243"/>
  <c r="BK241"/>
  <c r="J239"/>
  <c r="BK237"/>
  <c r="BK235"/>
  <c r="J233"/>
  <c r="BK231"/>
  <c r="BK223"/>
  <c r="BK215"/>
  <c r="BK213"/>
  <c r="J211"/>
  <c r="J195"/>
  <c r="BK185"/>
  <c r="J183"/>
  <c r="BK173"/>
  <c r="BK169"/>
  <c r="BK167"/>
  <c r="BK161"/>
  <c r="J159"/>
  <c r="J157"/>
  <c r="J145"/>
  <c r="J143"/>
  <c r="BK141"/>
  <c r="BK139"/>
  <c r="J137"/>
  <c r="BK135"/>
  <c r="J133"/>
  <c r="J127"/>
  <c r="J125"/>
  <c r="J123"/>
  <c i="6" r="J129"/>
  <c r="BK126"/>
  <c i="5" r="BK129"/>
  <c r="J129"/>
  <c r="BK123"/>
  <c i="4" r="BK146"/>
  <c r="J142"/>
  <c r="BK140"/>
  <c r="BK139"/>
  <c r="BK137"/>
  <c r="J135"/>
  <c r="J133"/>
  <c r="J129"/>
  <c r="BK125"/>
  <c r="J123"/>
  <c r="J121"/>
  <c i="3" r="BK139"/>
  <c r="BK137"/>
  <c r="J135"/>
  <c r="J133"/>
  <c r="BK129"/>
  <c r="J125"/>
  <c i="2" r="BK426"/>
  <c r="J426"/>
  <c r="BK424"/>
  <c r="J424"/>
  <c r="BK422"/>
  <c r="J422"/>
  <c r="BK420"/>
  <c r="J418"/>
  <c r="J416"/>
  <c r="BK414"/>
  <c r="BK402"/>
  <c r="J400"/>
  <c r="J398"/>
  <c r="J394"/>
  <c r="J392"/>
  <c r="BK386"/>
  <c r="BK382"/>
  <c r="J380"/>
  <c r="BK376"/>
  <c r="BK374"/>
  <c r="J370"/>
  <c r="BK359"/>
  <c r="J357"/>
  <c r="BK351"/>
  <c r="J349"/>
  <c r="BK345"/>
  <c r="BK341"/>
  <c r="BK339"/>
  <c r="BK337"/>
  <c r="BK333"/>
  <c r="BK325"/>
  <c r="BK323"/>
  <c r="J321"/>
  <c r="BK317"/>
  <c r="BK315"/>
  <c r="BK309"/>
  <c r="J307"/>
  <c r="J303"/>
  <c r="BK297"/>
  <c r="J293"/>
  <c r="BK291"/>
  <c r="J283"/>
  <c r="BK281"/>
  <c r="J279"/>
  <c r="J275"/>
  <c r="J273"/>
  <c r="BK271"/>
  <c r="J261"/>
  <c r="J253"/>
  <c r="J251"/>
  <c r="BK249"/>
  <c r="BK247"/>
  <c r="J237"/>
  <c r="J229"/>
  <c r="J225"/>
  <c r="J223"/>
  <c r="J219"/>
  <c r="BK217"/>
  <c r="J213"/>
  <c r="BK209"/>
  <c r="BK207"/>
  <c r="J205"/>
  <c r="BK203"/>
  <c r="J199"/>
  <c r="BK197"/>
  <c r="BK195"/>
  <c r="J193"/>
  <c r="J191"/>
  <c r="J189"/>
  <c r="J187"/>
  <c r="J175"/>
  <c r="BK171"/>
  <c r="J165"/>
  <c r="BK163"/>
  <c r="J161"/>
  <c r="J155"/>
  <c r="J151"/>
  <c r="BK149"/>
  <c r="BK137"/>
  <c r="J135"/>
  <c r="BK131"/>
  <c r="BK125"/>
  <c i="1" r="AS95"/>
  <c i="6" r="BK131"/>
  <c r="J126"/>
  <c r="J123"/>
  <c i="5" r="J126"/>
  <c r="J123"/>
  <c i="4" r="J146"/>
  <c r="BK144"/>
  <c r="J140"/>
  <c r="J139"/>
  <c r="BK131"/>
  <c i="3" r="BK135"/>
  <c r="BK133"/>
  <c r="J131"/>
  <c r="J129"/>
  <c r="J127"/>
  <c i="2" r="J420"/>
  <c r="BK418"/>
  <c r="J410"/>
  <c r="J408"/>
  <c r="J406"/>
  <c r="BK396"/>
  <c r="J386"/>
  <c r="BK384"/>
  <c r="J382"/>
  <c r="BK380"/>
  <c r="J378"/>
  <c r="J374"/>
  <c r="BK372"/>
  <c r="J368"/>
  <c r="J364"/>
  <c r="BK362"/>
  <c r="J353"/>
  <c r="J351"/>
  <c r="J347"/>
  <c r="J345"/>
  <c r="BK343"/>
  <c r="J341"/>
  <c r="J335"/>
  <c r="BK331"/>
  <c r="BK329"/>
  <c r="J323"/>
  <c r="BK319"/>
  <c r="BK313"/>
  <c r="BK311"/>
  <c r="J311"/>
  <c r="J305"/>
  <c r="J295"/>
  <c r="BK289"/>
  <c r="J287"/>
  <c r="J285"/>
  <c r="BK283"/>
  <c r="J281"/>
  <c r="BK273"/>
  <c r="J269"/>
  <c r="J267"/>
  <c r="J265"/>
  <c r="J263"/>
  <c r="BK257"/>
  <c r="J255"/>
  <c r="BK253"/>
  <c r="BK243"/>
  <c r="J241"/>
  <c r="J235"/>
  <c r="BK233"/>
  <c r="BK229"/>
  <c r="BK227"/>
  <c r="BK225"/>
  <c r="BK221"/>
  <c r="BK219"/>
  <c r="J217"/>
  <c r="BK211"/>
  <c r="J209"/>
  <c r="J207"/>
  <c r="BK205"/>
  <c r="BK201"/>
  <c r="BK199"/>
  <c r="J197"/>
  <c r="BK193"/>
  <c r="BK191"/>
  <c r="BK187"/>
  <c r="J185"/>
  <c r="BK183"/>
  <c r="J181"/>
  <c r="BK179"/>
  <c r="J179"/>
  <c r="BK177"/>
  <c r="J171"/>
  <c r="J163"/>
  <c r="BK153"/>
  <c r="BK151"/>
  <c r="J147"/>
  <c r="BK145"/>
  <c r="BK143"/>
  <c r="J141"/>
  <c r="J129"/>
  <c r="BK127"/>
  <c r="BK123"/>
  <c r="BK121"/>
  <c i="4" r="BK148"/>
  <c r="BK142"/>
  <c r="J137"/>
  <c r="BK135"/>
  <c r="BK127"/>
  <c r="BK123"/>
  <c r="BK121"/>
  <c i="3" r="J137"/>
  <c r="BK127"/>
  <c i="2" r="BK416"/>
  <c r="J414"/>
  <c r="BK412"/>
  <c r="BK404"/>
  <c r="J402"/>
  <c r="J396"/>
  <c r="BK392"/>
  <c r="J390"/>
  <c r="J388"/>
  <c r="J384"/>
  <c r="BK378"/>
  <c r="J376"/>
  <c r="BK370"/>
  <c r="BK368"/>
  <c r="BK366"/>
  <c r="BK364"/>
  <c r="J362"/>
  <c r="J359"/>
  <c r="BK357"/>
  <c r="BK355"/>
  <c r="BK353"/>
  <c r="BK349"/>
  <c r="J343"/>
  <c r="BK335"/>
  <c r="J331"/>
  <c r="BK327"/>
  <c r="J325"/>
  <c r="BK321"/>
  <c r="J317"/>
  <c r="J315"/>
  <c r="J313"/>
  <c r="BK307"/>
  <c r="BK305"/>
  <c r="BK303"/>
  <c r="J301"/>
  <c r="J299"/>
  <c r="J297"/>
  <c r="BK293"/>
  <c r="J291"/>
  <c r="J289"/>
  <c r="BK279"/>
  <c r="BK277"/>
  <c r="BK275"/>
  <c r="J271"/>
  <c r="BK269"/>
  <c r="BK265"/>
  <c r="BK263"/>
  <c r="BK259"/>
  <c r="BK255"/>
  <c r="J245"/>
  <c r="BK239"/>
  <c r="J231"/>
  <c r="J227"/>
  <c r="J221"/>
  <c r="J215"/>
  <c r="J203"/>
  <c r="J201"/>
  <c r="BK189"/>
  <c r="BK181"/>
  <c r="J177"/>
  <c r="BK175"/>
  <c r="J173"/>
  <c r="J169"/>
  <c r="J167"/>
  <c r="BK165"/>
  <c r="BK159"/>
  <c r="BK157"/>
  <c r="BK155"/>
  <c r="J153"/>
  <c r="J149"/>
  <c r="BK147"/>
  <c r="J139"/>
  <c r="BK133"/>
  <c r="J131"/>
  <c r="BK129"/>
  <c r="J121"/>
  <c i="1" r="AS99"/>
  <c i="2" l="1" r="T120"/>
  <c i="3" r="T124"/>
  <c r="T123"/>
  <c r="T122"/>
  <c i="4" r="T120"/>
  <c i="2" r="R120"/>
  <c i="3" r="BK124"/>
  <c r="J124"/>
  <c r="J100"/>
  <c i="4" r="R120"/>
  <c i="5" r="P122"/>
  <c r="P121"/>
  <c i="1" r="AU100"/>
  <c i="2" r="BK120"/>
  <c r="J120"/>
  <c r="J98"/>
  <c i="3" r="P124"/>
  <c r="P123"/>
  <c r="P122"/>
  <c i="1" r="AU97"/>
  <c i="4" r="P120"/>
  <c i="1" r="AU98"/>
  <c i="5" r="BK122"/>
  <c r="J122"/>
  <c r="J99"/>
  <c r="T122"/>
  <c r="T121"/>
  <c i="6" r="BK122"/>
  <c r="J122"/>
  <c r="J99"/>
  <c r="R122"/>
  <c r="R121"/>
  <c i="2" r="P120"/>
  <c i="1" r="AU96"/>
  <c i="3" r="R124"/>
  <c r="R123"/>
  <c r="R122"/>
  <c i="4" r="BK120"/>
  <c r="J120"/>
  <c r="J98"/>
  <c i="5" r="R122"/>
  <c r="R121"/>
  <c i="6" r="P122"/>
  <c r="P121"/>
  <c i="1" r="AU101"/>
  <c i="6" r="T122"/>
  <c r="T121"/>
  <c i="2" r="J93"/>
  <c r="E108"/>
  <c r="BE123"/>
  <c r="BE135"/>
  <c r="BE139"/>
  <c r="BE141"/>
  <c r="BE169"/>
  <c r="BE175"/>
  <c r="BE189"/>
  <c r="BE193"/>
  <c r="BE201"/>
  <c r="BE205"/>
  <c r="BE207"/>
  <c r="BE211"/>
  <c r="BE217"/>
  <c r="BE223"/>
  <c r="BE233"/>
  <c r="BE235"/>
  <c r="BE241"/>
  <c r="BE245"/>
  <c r="BE247"/>
  <c r="BE251"/>
  <c r="BE253"/>
  <c r="BE261"/>
  <c r="BE283"/>
  <c r="BE285"/>
  <c r="BE295"/>
  <c r="BE305"/>
  <c r="BE309"/>
  <c r="BE319"/>
  <c r="BE345"/>
  <c r="BE378"/>
  <c r="BE404"/>
  <c r="BE406"/>
  <c i="3" r="J93"/>
  <c r="E110"/>
  <c r="J119"/>
  <c r="BE129"/>
  <c r="BE135"/>
  <c r="BE139"/>
  <c i="4" r="E85"/>
  <c r="F94"/>
  <c r="BE129"/>
  <c r="BE131"/>
  <c r="BE133"/>
  <c r="BE137"/>
  <c r="BE144"/>
  <c i="2" r="J91"/>
  <c r="J94"/>
  <c r="BE125"/>
  <c r="BE131"/>
  <c r="BE137"/>
  <c r="BE149"/>
  <c r="BE159"/>
  <c r="BF161"/>
  <c r="BE165"/>
  <c r="BE167"/>
  <c r="BE173"/>
  <c r="BE213"/>
  <c r="BE215"/>
  <c r="BE237"/>
  <c r="BE249"/>
  <c r="BE259"/>
  <c r="BE275"/>
  <c r="BE277"/>
  <c r="BE297"/>
  <c r="BE301"/>
  <c r="BE307"/>
  <c r="BE317"/>
  <c r="BE325"/>
  <c r="BE333"/>
  <c r="BE335"/>
  <c r="BE347"/>
  <c r="BE349"/>
  <c r="BE353"/>
  <c r="BE355"/>
  <c r="BE374"/>
  <c r="BE382"/>
  <c r="BE386"/>
  <c r="BE390"/>
  <c r="BE392"/>
  <c r="BE394"/>
  <c r="BE398"/>
  <c r="BE400"/>
  <c r="BE410"/>
  <c r="BE412"/>
  <c i="3" r="F94"/>
  <c r="J116"/>
  <c r="BE137"/>
  <c i="4" r="J94"/>
  <c r="J114"/>
  <c r="BE121"/>
  <c r="BE127"/>
  <c r="BE135"/>
  <c r="BE139"/>
  <c r="BE148"/>
  <c i="5" r="E85"/>
  <c r="J118"/>
  <c r="BE126"/>
  <c i="6" r="E85"/>
  <c r="J91"/>
  <c r="J117"/>
  <c i="2" r="F94"/>
  <c r="BE121"/>
  <c r="BE127"/>
  <c r="BE133"/>
  <c r="BE143"/>
  <c r="BE145"/>
  <c r="BE147"/>
  <c r="BE153"/>
  <c r="BE155"/>
  <c r="BE157"/>
  <c r="BE177"/>
  <c r="BE179"/>
  <c r="BE181"/>
  <c r="BE183"/>
  <c r="BE185"/>
  <c r="BE187"/>
  <c r="BE199"/>
  <c r="BE221"/>
  <c r="BE225"/>
  <c r="BE229"/>
  <c r="BE231"/>
  <c r="BE239"/>
  <c r="BE243"/>
  <c r="BE255"/>
  <c r="BE257"/>
  <c r="BE263"/>
  <c r="BE265"/>
  <c r="BE267"/>
  <c r="BE287"/>
  <c r="BE293"/>
  <c r="BE299"/>
  <c r="BE303"/>
  <c r="BE313"/>
  <c r="BE321"/>
  <c r="BE327"/>
  <c r="BE329"/>
  <c r="BE343"/>
  <c r="BE364"/>
  <c r="BE366"/>
  <c r="BE388"/>
  <c r="BE408"/>
  <c r="BE418"/>
  <c r="BE420"/>
  <c r="BE422"/>
  <c r="BE424"/>
  <c r="BE426"/>
  <c i="3" r="BE125"/>
  <c r="BE131"/>
  <c i="4" r="BE142"/>
  <c i="5" r="J91"/>
  <c r="F94"/>
  <c r="BE129"/>
  <c i="6" r="J94"/>
  <c r="F118"/>
  <c r="BE123"/>
  <c r="BE126"/>
  <c r="BE129"/>
  <c r="BE131"/>
  <c i="2" r="BE129"/>
  <c r="BE151"/>
  <c r="BE163"/>
  <c r="BE171"/>
  <c r="BE191"/>
  <c r="BE195"/>
  <c r="BE197"/>
  <c r="BE203"/>
  <c r="BE209"/>
  <c r="BE219"/>
  <c r="BE227"/>
  <c r="BE269"/>
  <c r="BE271"/>
  <c r="BE273"/>
  <c r="BE279"/>
  <c r="BE281"/>
  <c r="BE289"/>
  <c r="BE291"/>
  <c r="BE311"/>
  <c r="BE315"/>
  <c r="BE323"/>
  <c r="BE331"/>
  <c r="BE337"/>
  <c r="BE339"/>
  <c r="BE341"/>
  <c r="BE351"/>
  <c r="BE357"/>
  <c r="BE359"/>
  <c r="BE362"/>
  <c r="BE368"/>
  <c r="BE370"/>
  <c r="BE372"/>
  <c r="BE376"/>
  <c r="BE380"/>
  <c r="BE384"/>
  <c r="BE396"/>
  <c r="BE402"/>
  <c r="BE414"/>
  <c r="BE416"/>
  <c i="3" r="BE127"/>
  <c r="BE133"/>
  <c i="4" r="J93"/>
  <c r="BE123"/>
  <c r="BE125"/>
  <c r="BE140"/>
  <c r="BE146"/>
  <c i="5" r="J93"/>
  <c r="BE123"/>
  <c i="2" r="F37"/>
  <c i="1" r="BB96"/>
  <c i="6" r="F37"/>
  <c i="1" r="BB101"/>
  <c i="3" r="F39"/>
  <c i="1" r="BD97"/>
  <c i="4" r="F39"/>
  <c i="1" r="BD98"/>
  <c i="3" r="F37"/>
  <c i="1" r="BB97"/>
  <c i="4" r="F38"/>
  <c i="1" r="BC98"/>
  <c i="5" r="F38"/>
  <c i="1" r="BC100"/>
  <c i="6" r="F38"/>
  <c i="1" r="BC101"/>
  <c r="AS94"/>
  <c i="3" r="J36"/>
  <c i="1" r="AW97"/>
  <c i="2" r="F39"/>
  <c i="1" r="BD96"/>
  <c i="5" r="F36"/>
  <c i="1" r="BA100"/>
  <c i="6" r="F39"/>
  <c i="1" r="BD101"/>
  <c i="2" r="F38"/>
  <c i="1" r="BC96"/>
  <c i="4" r="F37"/>
  <c i="1" r="BB98"/>
  <c i="3" r="F36"/>
  <c i="1" r="BA97"/>
  <c i="4" r="F36"/>
  <c i="1" r="BA98"/>
  <c i="5" r="F37"/>
  <c i="1" r="BB100"/>
  <c i="6" r="J36"/>
  <c i="1" r="AW101"/>
  <c i="3" r="F38"/>
  <c i="1" r="BC97"/>
  <c i="4" r="J36"/>
  <c i="1" r="AW98"/>
  <c i="5" r="J36"/>
  <c i="1" r="AW100"/>
  <c i="5" r="F39"/>
  <c i="1" r="BD100"/>
  <c i="6" r="F36"/>
  <c i="1" r="BA101"/>
  <c i="2" r="J36"/>
  <c i="1" r="AW96"/>
  <c i="3" l="1" r="BK123"/>
  <c r="J123"/>
  <c r="J99"/>
  <c i="5" r="BK121"/>
  <c r="J121"/>
  <c r="J98"/>
  <c i="6" r="BK121"/>
  <c r="J121"/>
  <c r="J98"/>
  <c i="2" r="J32"/>
  <c i="1" r="AG96"/>
  <c r="BA99"/>
  <c r="AW99"/>
  <c i="4" r="F35"/>
  <c i="1" r="AZ98"/>
  <c r="BD95"/>
  <c i="5" r="J35"/>
  <c i="1" r="AV100"/>
  <c r="AT100"/>
  <c i="2" r="F35"/>
  <c i="1" r="AZ96"/>
  <c i="4" r="J32"/>
  <c i="1" r="AG98"/>
  <c r="AU95"/>
  <c i="3" r="F35"/>
  <c i="1" r="AZ97"/>
  <c r="BB95"/>
  <c i="4" r="J35"/>
  <c i="1" r="AV98"/>
  <c r="AT98"/>
  <c r="AU99"/>
  <c i="6" r="J35"/>
  <c i="1" r="AV101"/>
  <c r="AT101"/>
  <c i="3" r="J35"/>
  <c i="1" r="AV97"/>
  <c r="AT97"/>
  <c i="6" r="F35"/>
  <c i="1" r="AZ101"/>
  <c i="2" r="F36"/>
  <c i="1" r="BA96"/>
  <c r="BA95"/>
  <c r="BA94"/>
  <c r="W30"/>
  <c r="BC95"/>
  <c i="2" r="J35"/>
  <c i="1" r="AV96"/>
  <c r="AT96"/>
  <c r="BC99"/>
  <c r="AY99"/>
  <c r="BB99"/>
  <c r="AX99"/>
  <c r="BD99"/>
  <c i="5" r="F35"/>
  <c i="1" r="AZ100"/>
  <c i="2" l="1" r="J41"/>
  <c i="4" r="J41"/>
  <c i="3" r="BK122"/>
  <c r="J122"/>
  <c i="1" r="AN96"/>
  <c r="BD94"/>
  <c r="W33"/>
  <c r="AN98"/>
  <c r="AU94"/>
  <c r="BB94"/>
  <c r="AX94"/>
  <c r="BC94"/>
  <c r="W32"/>
  <c r="AZ99"/>
  <c r="AV99"/>
  <c r="AT99"/>
  <c r="AW94"/>
  <c r="AK30"/>
  <c r="AW95"/>
  <c i="5" r="J32"/>
  <c i="1" r="AG100"/>
  <c r="AN100"/>
  <c r="AX95"/>
  <c r="AY95"/>
  <c i="3" r="J32"/>
  <c i="1" r="AG97"/>
  <c r="AN97"/>
  <c r="AZ95"/>
  <c r="AV95"/>
  <c i="6" r="J32"/>
  <c i="1" r="AG101"/>
  <c r="AN101"/>
  <c i="3" l="1" r="J41"/>
  <c r="J98"/>
  <c i="5" r="J41"/>
  <c i="6" r="J41"/>
  <c i="1" r="AZ94"/>
  <c r="W29"/>
  <c r="W31"/>
  <c r="AT95"/>
  <c r="AG99"/>
  <c r="AN99"/>
  <c r="AY94"/>
  <c r="AG95"/>
  <c r="AN95"/>
  <c l="1" r="AG94"/>
  <c r="AK26"/>
  <c r="AV94"/>
  <c r="AK29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<sst xmlns="http://schemas.openxmlformats.org/spreadsheetml/2006/main">
  <si>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</si>
  <si>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</si>
  <si>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</si>
  <si>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</si>
  <si>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</si>
  <si>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{46a07163-7f56-4e5e-9eb5-e1ce50a5c2e1}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</si>
  <si>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</si>
  <si>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</si>
  <si>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</si>
  <si>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</si>
  <si>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</si>
  <si>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</si>
  <si>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</si>
  <si>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</si>
  <si>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</si>
  <si>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</si>
  <si>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</si>
  <si>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PZS v km 45,696 na trati Horažďovice př. - Klatovy</t>
  </si>
  <si>
    <t>KSO:</t>
  </si>
  <si>
    <t>CC-CZ:</t>
  </si>
  <si>
    <t>Místo:</t>
  </si>
  <si>
    <t>Běšiny</t>
  </si>
  <si>
    <t>Datum:</t>
  </si>
  <si>
    <t>31. 7. 2020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</si>
  <si>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</si>
  <si>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</si>
  <si>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</si>
  <si>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</si>
  <si>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</si>
  <si>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</si>
  <si>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</si>
  <si>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</si>
  <si>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</si>
  <si>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</si>
  <si>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</si>
  <si>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</si>
  <si>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</si>
  <si>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</si>
  <si>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</si>
  <si>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</si>
  <si>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</si>
  <si>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</si>
  <si>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</si>
  <si>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</si>
  <si>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</si>
  <si>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</si>
  <si>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</si>
  <si>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</si>
  <si>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</si>
  <si>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</si>
  <si>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</si>
  <si>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</si>
  <si>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</si>
  <si>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</si>
  <si>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</si>
  <si>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</si>
  <si>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</si>
  <si>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</si>
  <si>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</si>
  <si>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</si>
  <si>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</si>
  <si>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</si>
  <si>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</si>
  <si>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</si>
  <si>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</si>
  <si>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</si>
  <si>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</si>
  <si>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</si>
  <si>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</si>
  <si>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</si>
  <si>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</si>
  <si>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</si>
  <si>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</si>
  <si>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</si>
  <si>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</si>
  <si>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</si>
  <si>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</si>
  <si>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</si>
  <si>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</si>
  <si>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</si>
  <si>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Přejezdové zabezpečovací zařízení</t>
  </si>
  <si>
    <t>PRO</t>
  </si>
  <si>
    <t>1</t>
  </si>
  <si>
    <t>{077ef5eb-34e9-4d09-a922-63a5042cddfe}</t>
  </si>
  <si>
    <t>2</t>
  </si>
  <si>
    <t>/</t>
  </si>
  <si>
    <t>01.1.</t>
  </si>
  <si>
    <t>Soupis</t>
  </si>
  <si>
    <t>{656a81ee-5fc6-4a25-b21b-0cd4cfcb8b13}</t>
  </si>
  <si>
    <t>01.2.</t>
  </si>
  <si>
    <t>Zemní práce</t>
  </si>
  <si>
    <t>{79cca725-421d-4153-abbc-22197559af96}</t>
  </si>
  <si>
    <t>01.3.</t>
  </si>
  <si>
    <t>Materiál zadavatele</t>
  </si>
  <si>
    <t>{9abe1d97-dc87-4fe1-9e34-1ac02bd99163}</t>
  </si>
  <si>
    <t>02</t>
  </si>
  <si>
    <t>Vedlejší a ostatní náklady</t>
  </si>
  <si>
    <t>VON</t>
  </si>
  <si>
    <t>{b9ce87f4-1f2b-430b-8dc6-04335e096569}</t>
  </si>
  <si>
    <t>02.1.</t>
  </si>
  <si>
    <t>{a411c1f9-7bbd-4abe-b149-1c146f58bb7b}</t>
  </si>
  <si>
    <t>02.2.</t>
  </si>
  <si>
    <t>Náklady na dopravu</t>
  </si>
  <si>
    <t>{02f50f56-4400-408b-961e-93d7e3706d8d}</t>
  </si>
  <si>
    <t>KRYCÍ LIST SOUPISU PRACÍ</t>
  </si>
  <si>
    <t>Objekt:</t>
  </si>
  <si>
    <t>01 - Přejezdové zabezpečovací zařízení</t>
  </si>
  <si>
    <t>Soupis:</t>
  </si>
  <si>
    <t>01.1. - Přejezdové zabezpečovací zařízení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</si>
  <si>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</si>
  <si>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</si>
  <si>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</si>
  <si>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</si>
  <si>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</si>
  <si>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</si>
  <si>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</si>
  <si>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</si>
  <si>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</si>
  <si>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</si>
  <si>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</si>
  <si>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</si>
  <si>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</si>
  <si>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</si>
  <si>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</si>
  <si>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</si>
  <si>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</si>
  <si>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</si>
  <si>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159</t>
  </si>
  <si>
    <t>M</t>
  </si>
  <si>
    <t>7592810904</t>
  </si>
  <si>
    <t>Reléový stojan PZS vystrojený na jednokolejné trati s automatickými závorami 2 - 4 kusy výstražníků - kategorie dle ČSN 34 2650 ed.2: PZS 3(2) S,B(N),I(L)</t>
  </si>
  <si>
    <t>komplet</t>
  </si>
  <si>
    <t>Sborník UOŽI 01 2020</t>
  </si>
  <si>
    <t>ROZPOCET</t>
  </si>
  <si>
    <t>442108847</t>
  </si>
  <si>
    <t>PP</t>
  </si>
  <si>
    <t>7592910185</t>
  </si>
  <si>
    <t>Baterie Staniční akumulátory NiCd článek 1,2 V/250 Ah C5 s vláknitou elektrodou, cena včetně spojovacího materiálu a bateriového nosiče či stojanu</t>
  </si>
  <si>
    <t>kus</t>
  </si>
  <si>
    <t>415955067</t>
  </si>
  <si>
    <t>3</t>
  </si>
  <si>
    <t>7592910310</t>
  </si>
  <si>
    <t>Baterie Staniční akumulátory Rekombinační zátka AquaGen Premium Top H (použití do 300 Ah)</t>
  </si>
  <si>
    <t>-473336211</t>
  </si>
  <si>
    <t>158</t>
  </si>
  <si>
    <t>7593000020</t>
  </si>
  <si>
    <t>Dobíječe, usměrňovače, napáječe Usměrňovač E230 G24/25, na polici/na zeď/na DIN lištu, základní stavová indikace opticky i bezpotenciálově, teplotní kompenzace</t>
  </si>
  <si>
    <t>1914200121</t>
  </si>
  <si>
    <t>5</t>
  </si>
  <si>
    <t>K</t>
  </si>
  <si>
    <t>7593005012</t>
  </si>
  <si>
    <t>Montáž dobíječe, usměrňovače, napáječe nástěnného</t>
  </si>
  <si>
    <t>-1952967613</t>
  </si>
  <si>
    <t>Montáž dobíječe, usměrňovače, napáječe nástěnného - včetně připojení vodičů elektrické sítě ss rozvodu a uzemnění, přezkoušení funkce</t>
  </si>
  <si>
    <t>6</t>
  </si>
  <si>
    <t>7592905012</t>
  </si>
  <si>
    <t>Montáž článku niklokadmiového kapacity přes 200 Ah</t>
  </si>
  <si>
    <t>137899091</t>
  </si>
  <si>
    <t>Montáž článku niklokadmiového kapacity přes 200 Ah - postavení článku, připojení vodičů, ochrana svorek vazelinou, změření napětí, kontrola elektrolytu s případným doplněním destilovanou vodou</t>
  </si>
  <si>
    <t>7</t>
  </si>
  <si>
    <t>7592905070</t>
  </si>
  <si>
    <t>Montáž rekombinační zátky do 300 Ah</t>
  </si>
  <si>
    <t>-1447156861</t>
  </si>
  <si>
    <t>8</t>
  </si>
  <si>
    <t>7593335040</t>
  </si>
  <si>
    <t>Montáž malorozměrného relé</t>
  </si>
  <si>
    <t>1981065017</t>
  </si>
  <si>
    <t>9</t>
  </si>
  <si>
    <t>7593335080</t>
  </si>
  <si>
    <t>Montáž kmitače</t>
  </si>
  <si>
    <t>1334243846</t>
  </si>
  <si>
    <t>Montáž kmitače - včetně zapojení a označení</t>
  </si>
  <si>
    <t>10</t>
  </si>
  <si>
    <t>7592505030</t>
  </si>
  <si>
    <t>Montáž vybavení diagnostického zařízení PZS</t>
  </si>
  <si>
    <t>hod</t>
  </si>
  <si>
    <t>-110085992</t>
  </si>
  <si>
    <t>11</t>
  </si>
  <si>
    <t>7593315425</t>
  </si>
  <si>
    <t>Zhotovení jednoho zapojení při volné vazbě</t>
  </si>
  <si>
    <t>-4514521</t>
  </si>
  <si>
    <t>Zhotovení jednoho zapojení při volné vazbě - naměření vodiče, zatažení a připojení</t>
  </si>
  <si>
    <t>12</t>
  </si>
  <si>
    <t>7593317010</t>
  </si>
  <si>
    <t>Zrušení jednoho zapojení při volné vazbě</t>
  </si>
  <si>
    <t>1933650677</t>
  </si>
  <si>
    <t>Zrušení jednoho zapojení při volné vazbě - odpojení vodiče a jeho vytažení</t>
  </si>
  <si>
    <t>13</t>
  </si>
  <si>
    <t>7593315100</t>
  </si>
  <si>
    <t>Montáž zabezpečovacího stojanu reléového</t>
  </si>
  <si>
    <t>-1342119094</t>
  </si>
  <si>
    <t>Montáž zabezpečovacího stojanu reléového - upevnění stojanu do stojanové řady, připojení ochranného uzemnění a informativní kontrola zapojení</t>
  </si>
  <si>
    <t>14</t>
  </si>
  <si>
    <t>7590555200</t>
  </si>
  <si>
    <t>Montáž forma pro kabely TCEKPFLE, TCEKPFLEY, TCEKPFLEZE, TCEKPFLEZY svorkovice WAGO do 16 P 1,0</t>
  </si>
  <si>
    <t>-869421971</t>
  </si>
  <si>
    <t>Montáž forma pro kabely TCEKPFLE, TCEKPFLEY, TCEKPFLEZE, TCEKPFLEZY svorkovice WAGO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</si>
  <si>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7590555198</t>
  </si>
  <si>
    <t>Montáž forma pro kabely TCEKPFLE, TCEKPFLEY, TCEKPFLEZE, TCEKPFLEZY svorkovice WAGO do 12 P 1,0</t>
  </si>
  <si>
    <t>831326622</t>
  </si>
  <si>
    <t>Montáž forma pro kabely TCEKPFLE, TCEKPFLEY, TCEKPFLEZE, TCEKPFLEZY svorkovice WAGO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</si>
  <si>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161</t>
  </si>
  <si>
    <t>7590555202</t>
  </si>
  <si>
    <t>Montáž forma pro kabely TCEKPFLE, TCEKPFLEY, TCEKPFLEZE, TCEKPFLEZY svorkovice WAGO do 24 P 1,0</t>
  </si>
  <si>
    <t>-1753399579</t>
  </si>
  <si>
    <t>Montáž forma pro kabely TCEKPFLE, TCEKPFLEY, TCEKPFLEZE, TCEKPFLEZY svorkovice WAGO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</si>
  <si>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18</t>
  </si>
  <si>
    <t>7590545190</t>
  </si>
  <si>
    <t>Příprava kabelu pro uložení na kabelový rošt do 100 žil</t>
  </si>
  <si>
    <t>440222466</t>
  </si>
  <si>
    <t>19</t>
  </si>
  <si>
    <t>7590545050</t>
  </si>
  <si>
    <t>Uložení kabelu CYKY do žlabového rozvodu zabezpečovací ústředny do 4 x 10 mm</t>
  </si>
  <si>
    <t>m</t>
  </si>
  <si>
    <t>1303195657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</si>
  <si>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</si>
  <si>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20</t>
  </si>
  <si>
    <t>7590555012</t>
  </si>
  <si>
    <t>Zhotovení formy kabelové na kabel do 10x2</t>
  </si>
  <si>
    <t>-1962879081</t>
  </si>
  <si>
    <t>7491200270</t>
  </si>
  <si>
    <t>Elektroinstalační materiál Elektroinstalační lišty a kabelové žlaby Lišta LH 60x40 vkládací bílá 3m</t>
  </si>
  <si>
    <t>128</t>
  </si>
  <si>
    <t>902154934</t>
  </si>
  <si>
    <t>22</t>
  </si>
  <si>
    <t>7491200030</t>
  </si>
  <si>
    <t>Elektroinstalační materiál Elektroinstalační lišty a kabelové žlaby Lišta LV 24x22 vkládací bílá 3m</t>
  </si>
  <si>
    <t>-500419636</t>
  </si>
  <si>
    <t>23</t>
  </si>
  <si>
    <t>7491200040</t>
  </si>
  <si>
    <t>Elektroinstalační materiál Elektroinstalační lišty a kabelové žlaby Lišta LV 40x15 vkládací bílá 3m</t>
  </si>
  <si>
    <t>484348881</t>
  </si>
  <si>
    <t>24</t>
  </si>
  <si>
    <t>7492501740</t>
  </si>
  <si>
    <t>Kabely, vodiče, šňůry Cu - nn Kabel silový 2 a 3-žílový Cu, plastová izolace CYKY 3O1,5 (3Ax1,5)</t>
  </si>
  <si>
    <t>-1478300970</t>
  </si>
  <si>
    <t>25</t>
  </si>
  <si>
    <t>7492501750</t>
  </si>
  <si>
    <t>Kabely, vodiče, šňůry Cu - nn Kabel silový 2 a 3-žílový Cu, plastová izolace CYKY 3O2,5 (3Ax2,5)</t>
  </si>
  <si>
    <t>-29289154</t>
  </si>
  <si>
    <t>167</t>
  </si>
  <si>
    <t>7593500595</t>
  </si>
  <si>
    <t>Trasy kabelového vedení Kabelové krycí desky a pásy Fólie výstražná modrá š. 20 cm</t>
  </si>
  <si>
    <t>-1563840451</t>
  </si>
  <si>
    <t>26</t>
  </si>
  <si>
    <t>7491251010</t>
  </si>
  <si>
    <t>Montáž lišt elektroinstalačních, kabelových žlabů z PVC-U jednokomorových zaklapávacích rozměru 40/40 mm</t>
  </si>
  <si>
    <t>-1494041502</t>
  </si>
  <si>
    <t>Montáž lišt elektroinstalačních, kabelových žlabů z PVC-U jednokomorových zaklapávacích rozměru 40/40 mm - na konstrukci, omítku apod. včetně spojek, ohybů, rohů, bez krabic</t>
  </si>
  <si>
    <t>27</t>
  </si>
  <si>
    <t>7494000004</t>
  </si>
  <si>
    <t>Rozvodnicové a rozváděčové skříně Distri Rozvodnicové skříně DistriTon Plastové Nástěnné (IP40) pro nástěnnou montáž, neprůhledné dveře, počet řad 1, počet modulů v řadě 14, krytí IP40, PE+N, barva bílá, materiál: plast</t>
  </si>
  <si>
    <t>-1800272342</t>
  </si>
  <si>
    <t>28</t>
  </si>
  <si>
    <t>7494000006</t>
  </si>
  <si>
    <t>Rozvodnicové a rozváděčové skříně Distri Rozvodnicové skříně DistriTon Plastové Nástěnné (IP40) pro nástěnnou montáž, neprůhledné dveře, počet řad 2, počet modulů v řadě 14, krytí IP40, PE+N, barva bílá, materiál: plast</t>
  </si>
  <si>
    <t>-1013907756</t>
  </si>
  <si>
    <t>29</t>
  </si>
  <si>
    <t>7494003036</t>
  </si>
  <si>
    <t>Modulární přístroje Jističe do 63 A; 6 kA 2-pólové In 16 A, Ue AC 230/400 V / DC 144 V, charakteristika B, 2pól, Icn 6 kA</t>
  </si>
  <si>
    <t>1525538984</t>
  </si>
  <si>
    <t>30</t>
  </si>
  <si>
    <t>7494003032</t>
  </si>
  <si>
    <t>Modulární přístroje Jističe do 63 A; 6 kA 2-pólové In 10 A, Ue AC 230/400 V / DC 144 V, charakteristika B, 2pól, Icn 6 kA</t>
  </si>
  <si>
    <t>-927827824</t>
  </si>
  <si>
    <t>31</t>
  </si>
  <si>
    <t>7494003030</t>
  </si>
  <si>
    <t>Modulární přístroje Jističe do 63 A; 6 kA 2-pólové In 6 A, Ue AC 230/400 V / DC 144 V, charakteristika B, 2pól, Icn 6 kA</t>
  </si>
  <si>
    <t>-1687429002</t>
  </si>
  <si>
    <t>32</t>
  </si>
  <si>
    <t>7494003052</t>
  </si>
  <si>
    <t>Modulární přístroje Jističe do 63 A; 6 kA 2-pólové In 4 A, Ue AC 230/400 V / DC 144 V, charakteristika C, 2pól, Icn 6 kA</t>
  </si>
  <si>
    <t>-1675550836</t>
  </si>
  <si>
    <t>33</t>
  </si>
  <si>
    <t>7494003050</t>
  </si>
  <si>
    <t>Modulární přístroje Jističe do 63 A; 6 kA 2-pólové In 2 A, Ue AC 230/400 V / DC 144 V, charakteristika C, 2pól, Icn 6 kA</t>
  </si>
  <si>
    <t>2133938983</t>
  </si>
  <si>
    <t>35</t>
  </si>
  <si>
    <t>7494351020</t>
  </si>
  <si>
    <t>Montáž jističů (do 10 kA) dvoupólových nebo 1+N pólových do 20 A</t>
  </si>
  <si>
    <t>1561664887</t>
  </si>
  <si>
    <t>37</t>
  </si>
  <si>
    <t>7596910020</t>
  </si>
  <si>
    <t>Venkovní telefonní objekty Objekt telef.venk.VTO 4 na stěnu (CV540329004)</t>
  </si>
  <si>
    <t>395882946</t>
  </si>
  <si>
    <t>38</t>
  </si>
  <si>
    <t>7596915020</t>
  </si>
  <si>
    <t>Montáž telefonního objektu TO AŽD 68 na domek</t>
  </si>
  <si>
    <t>-1630968092</t>
  </si>
  <si>
    <t>Montáž telefonního objektu TO AŽD 68 na domek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</si>
  <si>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39</t>
  </si>
  <si>
    <t>7590120160</t>
  </si>
  <si>
    <t xml:space="preserve">Skříně Skříňka ovl. pro PZZ-RE  (CV723089004)</t>
  </si>
  <si>
    <t>877078309</t>
  </si>
  <si>
    <t>40</t>
  </si>
  <si>
    <t>7590195015</t>
  </si>
  <si>
    <t>Montáž ovládací skříňky přejezdového zařízení na objekt</t>
  </si>
  <si>
    <t>1218015069</t>
  </si>
  <si>
    <t>Montáž ovládací skříňky přejezdového zařízení na objekt - připevnění skříňky, zatažení kabelu z domku nebo PSK a zapojení na ovládací skříň, ochrana skříňky připojením na hlavní uzemňovací sběrnici v domku nebo na zemnicí svorník PSK</t>
  </si>
  <si>
    <t>34</t>
  </si>
  <si>
    <t>7494152010</t>
  </si>
  <si>
    <t>Montáž prázdných rozvodnic plastových nebo oceloplechových min. IP 55, třída izolace II, rozměru š do 400 mm, v do 400 mm</t>
  </si>
  <si>
    <t>-814972127</t>
  </si>
  <si>
    <t>Montáž prázdných rozvodnic plastových nebo oceloplechových min. IP 55, třída izolace II, rozměru š do 400 mm, v do 400 mm - do zdi, na zeď nebo konstrukci, včetně montáže nosné konstrukce, kotevní, spojovací prvků, provedení zkoušek, dodání atestů, revizní zprávy včetně kusové zkoušky, neobsahuje elektrovýzbroj</t>
  </si>
  <si>
    <t>36</t>
  </si>
  <si>
    <t>7499151010</t>
  </si>
  <si>
    <t>Dokončovací práce na elektrickém zařízení</t>
  </si>
  <si>
    <t>1184916853</t>
  </si>
  <si>
    <t>Dokončovací práce na elektrickém zařízení - uvádění zařízení do provozu, drobné montážní práce v rozvaděčích, koordinaci se zhotoviteli souvisejících zařízení apod.</t>
  </si>
  <si>
    <t>41</t>
  </si>
  <si>
    <t>7590110010</t>
  </si>
  <si>
    <t>Domky, přístřešky Reléový domek - výška 2,85 m - podle zvl. požadavků a předložené dokumentace 3x2 m</t>
  </si>
  <si>
    <t>-1582180472</t>
  </si>
  <si>
    <t>44</t>
  </si>
  <si>
    <t>7590190030</t>
  </si>
  <si>
    <t>Ostatní Nástupištní panel (před vchodové dveře RD)</t>
  </si>
  <si>
    <t>-1316946954</t>
  </si>
  <si>
    <t>45</t>
  </si>
  <si>
    <t>7493101700</t>
  </si>
  <si>
    <t>Venkovní osvětlení Svítidla pro montáž na strop nebo stěnu VIPET-II-PC-236, 2x36W</t>
  </si>
  <si>
    <t>706546803</t>
  </si>
  <si>
    <t>46</t>
  </si>
  <si>
    <t>7491206570</t>
  </si>
  <si>
    <t xml:space="preserve">Elektroinstalační materiál Elektrické přímotopy Panel AEG WKL  753 U  750W</t>
  </si>
  <si>
    <t>530751201</t>
  </si>
  <si>
    <t>47</t>
  </si>
  <si>
    <t>7491204090</t>
  </si>
  <si>
    <t>Elektroinstalační materiál Zásuvky instalační Dvojzásuvka TANGO 5512A-2349 D</t>
  </si>
  <si>
    <t>1284395977</t>
  </si>
  <si>
    <t>48</t>
  </si>
  <si>
    <t>7494004150</t>
  </si>
  <si>
    <t>Modulární přístroje Přepěťové ochrany Svodiče přepětí typ 2, náhradní díl, Imax 20 kA, Uc AC 230 V, pouze výměnný modul, varistor, např. pro SVM-275-Z, SVM-275-ZS</t>
  </si>
  <si>
    <t>-960966096</t>
  </si>
  <si>
    <t>49</t>
  </si>
  <si>
    <t>7494004164</t>
  </si>
  <si>
    <t>Modulární přístroje Přepěťové ochrany Svodiče přepětí oddělovací tlumivka mezi svodiče typu 2 a 3</t>
  </si>
  <si>
    <t>-1771309347</t>
  </si>
  <si>
    <t>168</t>
  </si>
  <si>
    <t>7491205700</t>
  </si>
  <si>
    <t>Elektroinstalační materiál Zásuvky instalační Zásuvka3 fázová 400V/32A montáž do rozváděče, 5 pólová</t>
  </si>
  <si>
    <t>1871044597</t>
  </si>
  <si>
    <t>50</t>
  </si>
  <si>
    <t>7590115005</t>
  </si>
  <si>
    <t>Montáž objektu rozměru do 2,5 x 3,6 m</t>
  </si>
  <si>
    <t>-2095559139</t>
  </si>
  <si>
    <t>Montáž objektu rozměru do 2,5 x 3,6 m - usazení na základy, zatažení kabelů a zřízení kabelové rezervy, opravný nátěr. Neobsahuje výkop a zához jam</t>
  </si>
  <si>
    <t>51</t>
  </si>
  <si>
    <t>7590115020</t>
  </si>
  <si>
    <t>Montáž objektu nosného rámu se stříškou</t>
  </si>
  <si>
    <t>-551207883</t>
  </si>
  <si>
    <t>Montáž objektu nosného rámu se stříškou - usazení konstrukce na základy</t>
  </si>
  <si>
    <t>53</t>
  </si>
  <si>
    <t>7491555020</t>
  </si>
  <si>
    <t>Montáž svítidel základních instalačních zářivkových s krytem s 1 zdrojem 1x36 W nebo 1x58 W, IP20</t>
  </si>
  <si>
    <t>-1679063245</t>
  </si>
  <si>
    <t>Montáž svítidel základních instalačních zářivkových s krytem s 1 zdrojem 1x36 W nebo 1x58 W, IP20 - včetně zapojení a osazení, s klasickým nebo elektronickým předřadníkem, včetně montáže zářivky</t>
  </si>
  <si>
    <t>54</t>
  </si>
  <si>
    <t>7491254010</t>
  </si>
  <si>
    <t>Montáž zásuvek instalačních domovních 10/16 A, 250 V, IP20 bez přepěťové ochrany nebo se zabudovanou přepěťovou ochranou jednoduchých nebo dvojitých</t>
  </si>
  <si>
    <t>335537729</t>
  </si>
  <si>
    <t>Montáž zásuvek instalačních domovních 10/16 A, 250 V, IP20 bez přepěťové ochrany nebo se zabudovanou přepěťovou ochranou jednoduchých nebo dvojitých - včetně zapojení a osazení</t>
  </si>
  <si>
    <t>55</t>
  </si>
  <si>
    <t>7494751012</t>
  </si>
  <si>
    <t>Montáž svodičů přepětí pro sítě nn - typ 1 (třída B) pro jednofázové sítě</t>
  </si>
  <si>
    <t>-968738278</t>
  </si>
  <si>
    <t>Montáž svodičů přepětí pro sítě nn - typ 1 (třída B) pro jednofázové sítě - do rozvaděče nebo skříně</t>
  </si>
  <si>
    <t>56</t>
  </si>
  <si>
    <t>7491600130</t>
  </si>
  <si>
    <t>Uzemnění Vnější Zemnící pásek stožáru TV FeZn 30x4 mm2 v délce 25 m</t>
  </si>
  <si>
    <t>1901375861</t>
  </si>
  <si>
    <t>57</t>
  </si>
  <si>
    <t>7491601650</t>
  </si>
  <si>
    <t>Uzemnění Hromosvodné vedení Svorka SU FeZn</t>
  </si>
  <si>
    <t>829714524</t>
  </si>
  <si>
    <t>58</t>
  </si>
  <si>
    <t>7590155042</t>
  </si>
  <si>
    <t>Montáž pasivní ochrany pro omezení atmosférických vlivů u neelektrizovaných tratí pro návěstidla, výstražníky a přejezd</t>
  </si>
  <si>
    <t>927082461</t>
  </si>
  <si>
    <t>59</t>
  </si>
  <si>
    <t>7491600520</t>
  </si>
  <si>
    <t>Uzemnění Hromosvodné vedení Drát uzem. FeZn pozink. pr.10</t>
  </si>
  <si>
    <t>kg</t>
  </si>
  <si>
    <t>1792520571</t>
  </si>
  <si>
    <t>60</t>
  </si>
  <si>
    <t>7491600260</t>
  </si>
  <si>
    <t>Uzemnění Vnější Tyč ZT 1,5t T-profil zemnící</t>
  </si>
  <si>
    <t>-721013391</t>
  </si>
  <si>
    <t>61</t>
  </si>
  <si>
    <t>7492501240</t>
  </si>
  <si>
    <t>Kabely, vodiče, šňůry Cu - nn Vodič jednožílový Cu, plastová izolace H07V-K 50 žz (CYA)</t>
  </si>
  <si>
    <t>-838947084</t>
  </si>
  <si>
    <t>62</t>
  </si>
  <si>
    <t>7492551010</t>
  </si>
  <si>
    <t>Montáž vodičů jednožílových Cu do 16 mm2</t>
  </si>
  <si>
    <t>-1753030196</t>
  </si>
  <si>
    <t>Montáž vodičů jednožílových Cu do 16 mm2 - uložení na rošty, pod omítku, do rozvaděče apod.</t>
  </si>
  <si>
    <t>63</t>
  </si>
  <si>
    <t>7592830702</t>
  </si>
  <si>
    <t>Součásti stojanu se závorou Velká betonová patka (betonový základ) - závora od 6 m do 10 m</t>
  </si>
  <si>
    <t>1129685815</t>
  </si>
  <si>
    <t>162</t>
  </si>
  <si>
    <t>7592830700</t>
  </si>
  <si>
    <t>Součásti stojanu se závorou Velká betonová patka (betonový základ) - závora do 6 m</t>
  </si>
  <si>
    <t>-1908712077</t>
  </si>
  <si>
    <t>64</t>
  </si>
  <si>
    <t>7592821000</t>
  </si>
  <si>
    <t>Součásti výstražníku Základ pro výstražník SSB 200L - malá betonová patka s jedním mezikusem</t>
  </si>
  <si>
    <t>-568585501</t>
  </si>
  <si>
    <t>65</t>
  </si>
  <si>
    <t>7592835022</t>
  </si>
  <si>
    <t>Montáž součástí stojanu se závorou stojanu závory vysokého</t>
  </si>
  <si>
    <t>2006268168</t>
  </si>
  <si>
    <t>66</t>
  </si>
  <si>
    <t>7592835036</t>
  </si>
  <si>
    <t>Montáž součástí stojanu se závorou břevna závorového nad 5,5 m s kontrolou celistvosti</t>
  </si>
  <si>
    <t>-36754779</t>
  </si>
  <si>
    <t>67</t>
  </si>
  <si>
    <t>7592835040</t>
  </si>
  <si>
    <t>Montáž součástí stojanu se závorou soupravy křídel s protizávažím</t>
  </si>
  <si>
    <t>1692839948</t>
  </si>
  <si>
    <t>68</t>
  </si>
  <si>
    <t>7592835045</t>
  </si>
  <si>
    <t>Montáž součástí stojanu se závorou protizávaží velkého</t>
  </si>
  <si>
    <t>1942034829</t>
  </si>
  <si>
    <t>69</t>
  </si>
  <si>
    <t>7592815040</t>
  </si>
  <si>
    <t>Montáž plastového výstražníku AŽD 97 s 1 skříní a se závorou AŽD - 99</t>
  </si>
  <si>
    <t>300614598</t>
  </si>
  <si>
    <t>Montáž plastového výstražníku AŽD 97 s 1 skříní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</si>
  <si>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70</t>
  </si>
  <si>
    <t>7592815044</t>
  </si>
  <si>
    <t>Montáž plastového výstražníku AŽD 97 s jednou skříní</t>
  </si>
  <si>
    <t>774660887</t>
  </si>
  <si>
    <t>Montáž plastového výstražníku AŽD 97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</si>
  <si>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71</t>
  </si>
  <si>
    <t>7592825010</t>
  </si>
  <si>
    <t>Montáž součástí výstražníku nosiče výstražníku</t>
  </si>
  <si>
    <t>-1443296534</t>
  </si>
  <si>
    <t>72</t>
  </si>
  <si>
    <t>7592825095</t>
  </si>
  <si>
    <t>Montáž součástí výstražníku žárovky</t>
  </si>
  <si>
    <t>-1438711581</t>
  </si>
  <si>
    <t>73</t>
  </si>
  <si>
    <t>7592825100</t>
  </si>
  <si>
    <t>Montáž součástí výstražníku sluneční clony</t>
  </si>
  <si>
    <t>-371482899</t>
  </si>
  <si>
    <t>74</t>
  </si>
  <si>
    <t>7592825110</t>
  </si>
  <si>
    <t>Montáž výstražného kříže</t>
  </si>
  <si>
    <t>258698172</t>
  </si>
  <si>
    <t>75</t>
  </si>
  <si>
    <t>7592821100</t>
  </si>
  <si>
    <t>Součásti výstražníku Náhrada žárovky s výkonovými LED pro pozitivní signál PZS</t>
  </si>
  <si>
    <t>-1828769705</t>
  </si>
  <si>
    <t>76</t>
  </si>
  <si>
    <t>7590190210</t>
  </si>
  <si>
    <t>Ostatní Skříňka na dokumenty</t>
  </si>
  <si>
    <t>-1100482518</t>
  </si>
  <si>
    <t>77</t>
  </si>
  <si>
    <t>7593310455</t>
  </si>
  <si>
    <t>Konstrukční díly Panel volné vazby (CV803639002)</t>
  </si>
  <si>
    <t>617275098</t>
  </si>
  <si>
    <t>78</t>
  </si>
  <si>
    <t>7593315380</t>
  </si>
  <si>
    <t>Montáž panelu reléového</t>
  </si>
  <si>
    <t>528027687</t>
  </si>
  <si>
    <t>89</t>
  </si>
  <si>
    <t>7593320534</t>
  </si>
  <si>
    <t>Prvky Trafo TOC F5056-034 3kVA 3x400/230V//3x400/230V (HM0374255990005)</t>
  </si>
  <si>
    <t>1499173111</t>
  </si>
  <si>
    <t>80</t>
  </si>
  <si>
    <t>7590610020</t>
  </si>
  <si>
    <t xml:space="preserve">Indikační a kolejové desky a ovládací pulty Buňka světelná jednožárovková  (CV720409002)</t>
  </si>
  <si>
    <t>647001041</t>
  </si>
  <si>
    <t>81</t>
  </si>
  <si>
    <t>7590610180</t>
  </si>
  <si>
    <t>Indikační a kolejové desky a ovládací pulty Tlačítko dvoupolohové vratné (CV720769001)</t>
  </si>
  <si>
    <t>-1768942524</t>
  </si>
  <si>
    <t>82</t>
  </si>
  <si>
    <t>7590610210</t>
  </si>
  <si>
    <t>Indikační a kolejové desky a ovládací pulty Tlačítko dvoupolohové nevratné (CV720779001)</t>
  </si>
  <si>
    <t>-344485790</t>
  </si>
  <si>
    <t>83</t>
  </si>
  <si>
    <t>7590610250</t>
  </si>
  <si>
    <t xml:space="preserve">Indikační a kolejové desky a ovládací pulty Objímka žárovky  (CV720795001)</t>
  </si>
  <si>
    <t>-9519330</t>
  </si>
  <si>
    <t>84</t>
  </si>
  <si>
    <t>7590610370</t>
  </si>
  <si>
    <t xml:space="preserve">Indikační a kolejové desky a ovládací pulty Stínítko rudé  (HM0321720400010)</t>
  </si>
  <si>
    <t>375418821</t>
  </si>
  <si>
    <t>85</t>
  </si>
  <si>
    <t>7590610380</t>
  </si>
  <si>
    <t xml:space="preserve">Indikační a kolejové desky a ovládací pulty Stínítko zelené  (HM0321720400011)</t>
  </si>
  <si>
    <t>1676983155</t>
  </si>
  <si>
    <t>86</t>
  </si>
  <si>
    <t>7590610390</t>
  </si>
  <si>
    <t xml:space="preserve">Indikační a kolejové desky a ovládací pulty Stínítko modré  (HM0321720400012)</t>
  </si>
  <si>
    <t>-813390041</t>
  </si>
  <si>
    <t>87</t>
  </si>
  <si>
    <t>7590610410</t>
  </si>
  <si>
    <t xml:space="preserve">Indikační a kolejové desky a ovládací pulty Stínítko žluté  (HM0321720400014)</t>
  </si>
  <si>
    <t>934362768</t>
  </si>
  <si>
    <t>90</t>
  </si>
  <si>
    <t>7590615032</t>
  </si>
  <si>
    <t>Montáž kolejové desky na stavědlový přístroj</t>
  </si>
  <si>
    <t>-1478206279</t>
  </si>
  <si>
    <t>Montáž kolejové desky na stavědlový přístroj - připevnění kolejové desky na stojan nebo konzolu, usazení kolejové desky se stojanem, zatažení kabelů bez jejich zapojení, ochranné pospojování, kontrola zapojení</t>
  </si>
  <si>
    <t>91</t>
  </si>
  <si>
    <t>7590615040</t>
  </si>
  <si>
    <t>Montáž tlačítka, světelné buňky, počitadla, zvonku, relé, R, C do kolejové desky nebo pultu za provozu</t>
  </si>
  <si>
    <t>434875308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</si>
  <si>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</si>
  <si>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92</t>
  </si>
  <si>
    <t>7590615060</t>
  </si>
  <si>
    <t>Vygravírování 1 znaku v označovacím štítku</t>
  </si>
  <si>
    <t>336676932</t>
  </si>
  <si>
    <t>Vygravírování 1 znaku v označovacím štítku - vygravírování 1 znaku v označovacím štítku</t>
  </si>
  <si>
    <t>93</t>
  </si>
  <si>
    <t>7590615070</t>
  </si>
  <si>
    <t>Montáž označovacího štítku do kolejové desky nebo pultu za provozu</t>
  </si>
  <si>
    <t>1279709894</t>
  </si>
  <si>
    <t>Montáž označovacího štítku do kolejové desky nebo pultu za provozu - rozměření a vyznačení místa montáže, vyvrtání a začištění otvoru, montáž prvku, zapojení a vyzkoušení včetně vyvázání vodičů do formy</t>
  </si>
  <si>
    <t>94</t>
  </si>
  <si>
    <t>7590615080</t>
  </si>
  <si>
    <t>Montáž rozvodného žlábku do ovládacího pultu</t>
  </si>
  <si>
    <t>-1555000891</t>
  </si>
  <si>
    <t>Montáž rozvodného žlábku do ovládacího pultu - uříznutí žlábku PVC na míru, připevnění do řídicího stolu, manipulátoru nebo kabelové skříně.</t>
  </si>
  <si>
    <t>95</t>
  </si>
  <si>
    <t>7590615130</t>
  </si>
  <si>
    <t>Úpravy kolejové desky</t>
  </si>
  <si>
    <t>-1371271164</t>
  </si>
  <si>
    <t>Úpravy kolejové desky - upevnění jednotlivých prvků na místo určení, včetně zapojení</t>
  </si>
  <si>
    <t>96</t>
  </si>
  <si>
    <t>7590617030</t>
  </si>
  <si>
    <t>Demontáž kolejové desky</t>
  </si>
  <si>
    <t>1853147653</t>
  </si>
  <si>
    <t>Demontáž kolejové desky - včetně odpojení kabelů</t>
  </si>
  <si>
    <t>97</t>
  </si>
  <si>
    <t>7590417080</t>
  </si>
  <si>
    <t>Demontáž stavědlového přístroje 29 pravítek</t>
  </si>
  <si>
    <t>pole</t>
  </si>
  <si>
    <t>394479723</t>
  </si>
  <si>
    <t>98</t>
  </si>
  <si>
    <t>7590417020</t>
  </si>
  <si>
    <t>Demontáž hradlové skříně stavědla do 6 polí</t>
  </si>
  <si>
    <t>-190602491</t>
  </si>
  <si>
    <t>Demontáž hradlové skříně stavědla do 6 polí - včetně odpojení zařízení od kabelových rozvodů</t>
  </si>
  <si>
    <t>99</t>
  </si>
  <si>
    <t>7590417120</t>
  </si>
  <si>
    <t>Demontáž kolejového číselníku 6 polí</t>
  </si>
  <si>
    <t>-1007058024</t>
  </si>
  <si>
    <t>100</t>
  </si>
  <si>
    <t>7590417010</t>
  </si>
  <si>
    <t>Demontáž hradlové skříně řídícího přístroje 8 polí</t>
  </si>
  <si>
    <t>-1035983208</t>
  </si>
  <si>
    <t>Demontáž hradlové skříně řídícího přístroje 8 polí - včetně odpojení zařízení od kabelových rozvodů</t>
  </si>
  <si>
    <t>101</t>
  </si>
  <si>
    <t>7590417370</t>
  </si>
  <si>
    <t>Demontáž vedení cestových pravítek</t>
  </si>
  <si>
    <t>2057845403</t>
  </si>
  <si>
    <t>102</t>
  </si>
  <si>
    <t>7590417374</t>
  </si>
  <si>
    <t>Demontáž vedení kolejových pravítek</t>
  </si>
  <si>
    <t>70022960</t>
  </si>
  <si>
    <t>103</t>
  </si>
  <si>
    <t>7590417412</t>
  </si>
  <si>
    <t>Demontáž závislostního článku</t>
  </si>
  <si>
    <t>-1215304699</t>
  </si>
  <si>
    <t>104</t>
  </si>
  <si>
    <t>7590417220</t>
  </si>
  <si>
    <t>Demontáž osového doteku dvojitého krátkého</t>
  </si>
  <si>
    <t>-1086896934</t>
  </si>
  <si>
    <t>105</t>
  </si>
  <si>
    <t>7590417260</t>
  </si>
  <si>
    <t>Demontáž osového doteku s kličkou</t>
  </si>
  <si>
    <t>2047685698</t>
  </si>
  <si>
    <t>106</t>
  </si>
  <si>
    <t>7590415370</t>
  </si>
  <si>
    <t>Montáž vedení cestových pravítek</t>
  </si>
  <si>
    <t>-391943886</t>
  </si>
  <si>
    <t>107</t>
  </si>
  <si>
    <t>7590415376</t>
  </si>
  <si>
    <t>Montáž vedení závislostních plechů</t>
  </si>
  <si>
    <t>-1145319657</t>
  </si>
  <si>
    <t>108</t>
  </si>
  <si>
    <t>7590415386</t>
  </si>
  <si>
    <t>Montáž vratné západky s pružinou</t>
  </si>
  <si>
    <t>1443158232</t>
  </si>
  <si>
    <t>109</t>
  </si>
  <si>
    <t>7590415200</t>
  </si>
  <si>
    <t>Montáž osového doteku úplná jednoduchého krátkého</t>
  </si>
  <si>
    <t>1281168565</t>
  </si>
  <si>
    <t>Montáž osového doteku úplná jednoduchého krátkého - připevnění, přizpůsobení a seřízení, zapojení táhel, závlaček</t>
  </si>
  <si>
    <t>110</t>
  </si>
  <si>
    <t>7590415260</t>
  </si>
  <si>
    <t>Montáž osového doteku úplná s kličkou</t>
  </si>
  <si>
    <t>-410253573</t>
  </si>
  <si>
    <t>Montáž osového doteku úplná s kličkou - připevnění, přizpůsobení a seřízení, zapojení táhel, závlaček</t>
  </si>
  <si>
    <t>111</t>
  </si>
  <si>
    <t>7590415010</t>
  </si>
  <si>
    <t>Montáž hradlové skříně řídícího přístroje 8 polí</t>
  </si>
  <si>
    <t>1772676578</t>
  </si>
  <si>
    <t>Montáž hradlové skříně řídícího přístroje 8 polí - příprava skříně k montáži, postavení na přístroj a připevnění, vyvrtání otvorů pro kabely a zatažení kabeIů, přizpůsobení a úprava dřevěných krytů, podlahy, zhotovení forem a zapojeni skříně, přizpusobení závislostí, seřízení a přezkoušení činnosti zařízení, oprava nátěru</t>
  </si>
  <si>
    <t>112</t>
  </si>
  <si>
    <t>7590415050</t>
  </si>
  <si>
    <t>Montáž konzoly pro odstavení hradlové skříně</t>
  </si>
  <si>
    <t>-1921073682</t>
  </si>
  <si>
    <t>Montáž konzoly pro odstavení hradlové skříně - rozměření a vyznačení místa montáž, montáž konzoly pro odstavení hradlové skříně</t>
  </si>
  <si>
    <t>163</t>
  </si>
  <si>
    <t>7590410010</t>
  </si>
  <si>
    <t xml:space="preserve">Elektromechanické přístroje Dotek osový dvojitý dlouhý  (HM0404161790000)</t>
  </si>
  <si>
    <t>318408342</t>
  </si>
  <si>
    <t>164</t>
  </si>
  <si>
    <t>7590410225</t>
  </si>
  <si>
    <t>Elektromechanické přístroje Článek závislostní závislostní skříně - závěrný článek</t>
  </si>
  <si>
    <t>1219565159</t>
  </si>
  <si>
    <t>165</t>
  </si>
  <si>
    <t>7590410230</t>
  </si>
  <si>
    <t>Elektromechanické přístroje Článek závislostní závislostní skříně - unašeč</t>
  </si>
  <si>
    <t>2018554906</t>
  </si>
  <si>
    <t>166</t>
  </si>
  <si>
    <t>7590410235</t>
  </si>
  <si>
    <t>Elektromechanické přístroje Článek závislostní závislostní skříně - nýtovací nástavec pravítka</t>
  </si>
  <si>
    <t>1270203466</t>
  </si>
  <si>
    <t>113</t>
  </si>
  <si>
    <t>7590521614</t>
  </si>
  <si>
    <t>Venkovní vedení kabelová - metalické sítě Plněné, párované s ochr. vodičem, armované Al dráty TCEKPFLEZE 16 P 1,0 D</t>
  </si>
  <si>
    <t>1005657944</t>
  </si>
  <si>
    <t>155</t>
  </si>
  <si>
    <t>7590521484</t>
  </si>
  <si>
    <t>Venkovní vedení kabelová - metalické sítě Plněné, párované s ochr. vodičem TCEKPFLE 24 P 1,0 D</t>
  </si>
  <si>
    <t>-731628085</t>
  </si>
  <si>
    <t>114</t>
  </si>
  <si>
    <t>7492501920</t>
  </si>
  <si>
    <t>Kabely, vodiče, šňůry Cu - nn Kabel silový 4 a 5-žílový Cu, plastová izolace CYKY 4J4 (4Bx4)</t>
  </si>
  <si>
    <t>1171480974</t>
  </si>
  <si>
    <t>156</t>
  </si>
  <si>
    <t>7494003388</t>
  </si>
  <si>
    <t>Modulární přístroje Jističe do 80 A; 10 kA 3-pólové In 20 A, Ue AC 230/400 V / DC 216 V, charakteristika B, 3pól, Icn 10 kA</t>
  </si>
  <si>
    <t>1589412741</t>
  </si>
  <si>
    <t>154</t>
  </si>
  <si>
    <t>7494008352</t>
  </si>
  <si>
    <t>Pojistkové systémy Výkonové pojistkové vložky Pojistkové vložky Nožové pojistkové vložky, velikost 000 In 25A, Un AC 500 V / DC 250 V, velikost 000, gG - charakteristika pro všeobecné použití, Cd/Pb free</t>
  </si>
  <si>
    <t>-624984918</t>
  </si>
  <si>
    <t>116</t>
  </si>
  <si>
    <t>7493601060</t>
  </si>
  <si>
    <t>Kabelové a zásuvkové skříně, elektroměrové rozvaděče Prázdné skříně a pilíře pro upevnění na sokl a základ pro plastové pilíře, venkovní min. IP 44, šíře 550mm, výška 700mm, hloubka do 240mm</t>
  </si>
  <si>
    <t>113512414</t>
  </si>
  <si>
    <t>117</t>
  </si>
  <si>
    <t>7494000818</t>
  </si>
  <si>
    <t>Rozvodnicové a rozváděčové skříně Distri Rozvodnicové skříně DistriSet Příslušenství rozvodnicových skříní např. DistriSet Elektroměrové vany počet elektroměrových míst vedle sebe 2, výška vany 400, vnitřní Š rozvodnice 510,</t>
  </si>
  <si>
    <t>771492001</t>
  </si>
  <si>
    <t>P</t>
  </si>
  <si>
    <t>Poznámka k položce:_x000d_
pro např. DZ43..., DN43..., DZ54...</t>
  </si>
  <si>
    <t>118</t>
  </si>
  <si>
    <t>7499151020</t>
  </si>
  <si>
    <t>Dokončovací práce úprava zapojení stávajících kabelových skříní/rozvaděčů</t>
  </si>
  <si>
    <t>463157897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</si>
  <si>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</si>
  <si>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119</t>
  </si>
  <si>
    <t>7591305010</t>
  </si>
  <si>
    <t>Montáž zámku výměnového jednoduchého</t>
  </si>
  <si>
    <t>4547907</t>
  </si>
  <si>
    <t>Montáž zámku výměnového jednoduchého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</si>
  <si>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120</t>
  </si>
  <si>
    <t>7591305160</t>
  </si>
  <si>
    <t>Přetypování zámku</t>
  </si>
  <si>
    <t>897178254</t>
  </si>
  <si>
    <t>Přetypování zámku - rozebrání zámku, očištění petrolejem, přetypování zámku s částečnou výměnou přídržek a vložek, složení výměnového zámku, popis čísla výměny, vyražení čísla výměny na štítky</t>
  </si>
  <si>
    <t>121</t>
  </si>
  <si>
    <t>7590415416</t>
  </si>
  <si>
    <t>Montáž tabule na zavěšování klíčů</t>
  </si>
  <si>
    <t>177473095</t>
  </si>
  <si>
    <t>122</t>
  </si>
  <si>
    <t>7590417416</t>
  </si>
  <si>
    <t>Demontáž tabule na zavěšování klíčů</t>
  </si>
  <si>
    <t>55747509</t>
  </si>
  <si>
    <t>123</t>
  </si>
  <si>
    <t>7593407010</t>
  </si>
  <si>
    <t>Demontáž sloupku pro drátovodné kladky</t>
  </si>
  <si>
    <t>534080604</t>
  </si>
  <si>
    <t>124</t>
  </si>
  <si>
    <t>7593407130</t>
  </si>
  <si>
    <t>Demontáž drátovodu dvojitého ze žlabu</t>
  </si>
  <si>
    <t>-1757051957</t>
  </si>
  <si>
    <t>125</t>
  </si>
  <si>
    <t>7593407240</t>
  </si>
  <si>
    <t>Demontáž žlabu ocelového s poklopem 30 x 30 x 300</t>
  </si>
  <si>
    <t>-822964523</t>
  </si>
  <si>
    <t>126</t>
  </si>
  <si>
    <t>7593407282</t>
  </si>
  <si>
    <t>Demontáž žlabu betonového složeného T III - K</t>
  </si>
  <si>
    <t>527196627</t>
  </si>
  <si>
    <t>127</t>
  </si>
  <si>
    <t>7591607010</t>
  </si>
  <si>
    <t>Demontáž mechanické závory jednoduché</t>
  </si>
  <si>
    <t>-2033882757</t>
  </si>
  <si>
    <t>Demontáž mechanické závory jednoduché - bez bourání základu</t>
  </si>
  <si>
    <t>7591607032</t>
  </si>
  <si>
    <t>Demontáž pohonu ve stavědle závory mechanické</t>
  </si>
  <si>
    <t>1946591004</t>
  </si>
  <si>
    <t>130</t>
  </si>
  <si>
    <t>7493171010</t>
  </si>
  <si>
    <t>Demontáž osvětlovacích stožárů výšky do 6 m</t>
  </si>
  <si>
    <t>1050534685</t>
  </si>
  <si>
    <t>Demontáž osvětlovacích stožárů výšky do 6 m - včetně veškeré elektrovýzbroje (svítidla, kabely, rozvodnice)</t>
  </si>
  <si>
    <t>131</t>
  </si>
  <si>
    <t>7590525231</t>
  </si>
  <si>
    <t>Montáž kabelu návěstního volně uloženého s jádrem 1 mm Cu TCEKEZE, TCEKFE, TCEKPFLEY, TCEKPFLEZE do 16 P</t>
  </si>
  <si>
    <t>-273366161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</si>
  <si>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</si>
  <si>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157</t>
  </si>
  <si>
    <t>7590525232</t>
  </si>
  <si>
    <t>Montáž kabelu návěstního volně uloženého s jádrem 1 mm Cu TCEKEZE, TCEKFE, TCEKPFLEY, TCEKPFLEZE do 30 P</t>
  </si>
  <si>
    <t>-10095392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</si>
  <si>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</si>
  <si>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132</t>
  </si>
  <si>
    <t>7590525055</t>
  </si>
  <si>
    <t>Příprava kabelového bubnu a uzavření konců kabelu do 100 žil</t>
  </si>
  <si>
    <t>-222504664</t>
  </si>
  <si>
    <t>Příprava kabelového bubnu a uzavření konců kabelu do 100 žil - příprava a přistavení kabelového bubnu na místo tažení nebo na místo odvíjení kabelu, naměření délky, odříznutí, odpancéřování, úprava a uzavření dvou konců kabelu. Položku je možné použít pouze pro akce, které nejsou souvislým pokračováním prací spojených s ukládáním nebo zatahováním kabelu a pro přetáčení kabelu z bubnu na buben. V položkách pro kladení a zatahování kabelů jsou již obsaženy v přiměřené výši náklady na manipulaci s kabelovým bubnem a na uzavírání kabelových konců</t>
  </si>
  <si>
    <t>133</t>
  </si>
  <si>
    <t>7590525128</t>
  </si>
  <si>
    <t>Montáž kabelu metalického zatažení do chráničky přes 6 do 9 kg/m</t>
  </si>
  <si>
    <t>-1999218886</t>
  </si>
  <si>
    <t>134</t>
  </si>
  <si>
    <t>7492554010</t>
  </si>
  <si>
    <t>Montáž kabelů 4- a 5-žílových Cu do 16 mm2</t>
  </si>
  <si>
    <t>36333715</t>
  </si>
  <si>
    <t>Montáž kabelů 4- a 5-žílových Cu do 16 mm2 - uložení do země, chráničky, na rošty, pod omítku apod.</t>
  </si>
  <si>
    <t>135</t>
  </si>
  <si>
    <t>7590525560</t>
  </si>
  <si>
    <t>Montáž smršťovací spojky Raychem bez pancíře na dvouplášťovém celoplastovém kabelu do 32 žil</t>
  </si>
  <si>
    <t>-1623585124</t>
  </si>
  <si>
    <t>Montáž smršťovací spojky Raychem bez pancíře na dvouplášťovém celoplastovém kabelu do 32 žil - nasazení manžety, spojení žil, převlečení manžety, nahřátí pro její tepelné smrštění, uložení spojky v jámě</t>
  </si>
  <si>
    <t>136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</si>
  <si>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</si>
  <si>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</si>
  <si>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-1813029313</t>
  </si>
  <si>
    <t>137</t>
  </si>
  <si>
    <t>7492101120</t>
  </si>
  <si>
    <t>Spojovací vedení, podpěrné izolátory Spojky, ukončení pasu, ostatní Spojka 125A 3P+N+PE 400V IP67</t>
  </si>
  <si>
    <t>1836045807</t>
  </si>
  <si>
    <t>138</t>
  </si>
  <si>
    <t>7492752010</t>
  </si>
  <si>
    <t>Montáž ukončení kabelů nn kabelovou spojkou 3/4/5 - žílové kabely s plastovou izolací do 16 mm2</t>
  </si>
  <si>
    <t>-29622875</t>
  </si>
  <si>
    <t>Montáž ukončení kabelů nn kabelovou spojkou 3/4/5 - žílové kabely s plastovou izolací do 16 mm2 - včetně odizolování pláště a izolace žil kabelu, včetně ukončení žil a stínění - oko</t>
  </si>
  <si>
    <t>139</t>
  </si>
  <si>
    <t>7598095060</t>
  </si>
  <si>
    <t>Přezkoušení tabule na zavěšování klíčů</t>
  </si>
  <si>
    <t>1149112574</t>
  </si>
  <si>
    <t>Přezkoušení tabule na zavěšování klíčů - přezkoušení činnosti podle závěrové tabulky, uzavření a zaplombování</t>
  </si>
  <si>
    <t>140</t>
  </si>
  <si>
    <t>7598015185</t>
  </si>
  <si>
    <t>Jednosměrné měření kabelu místního</t>
  </si>
  <si>
    <t>pár</t>
  </si>
  <si>
    <t>-1280110697</t>
  </si>
  <si>
    <t>142</t>
  </si>
  <si>
    <t>7598095460</t>
  </si>
  <si>
    <t>Komplexní zkouška za 1 jízdní cestu do 30 výhybek</t>
  </si>
  <si>
    <t>1754276100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</si>
  <si>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</si>
  <si>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144</t>
  </si>
  <si>
    <t>7598095505</t>
  </si>
  <si>
    <t>Komplexní zkouška automatických přejezdových zabezpečovacích zařízení se závorami jednokolejné</t>
  </si>
  <si>
    <t>-1567606422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</si>
  <si>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</si>
  <si>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145</t>
  </si>
  <si>
    <t>7598095543</t>
  </si>
  <si>
    <t>Vyhotovení protokolu UTZ pro SZZ elektromechanické do 10 výhybkových jednotek</t>
  </si>
  <si>
    <t>-1778383364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</si>
  <si>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</si>
  <si>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146</t>
  </si>
  <si>
    <t>7598095565</t>
  </si>
  <si>
    <t>Vyhotovení protokolu UTZ pro PZZ se závorou dvě a více kolejí</t>
  </si>
  <si>
    <t>1647857842</t>
  </si>
  <si>
    <t>Vyhotovení protokolu UTZ pro PZZ se závorou dvě a více kolejí - vykonání prohlídky a zkoušky včetně vyhotovení protokolu podle vyhl. 100/1995 Sb.</t>
  </si>
  <si>
    <t>147</t>
  </si>
  <si>
    <t>7598095615</t>
  </si>
  <si>
    <t>Vyhotovení revizní správy SZZ elektromechanické do 10 přestavníků</t>
  </si>
  <si>
    <t>-308353235</t>
  </si>
  <si>
    <t>Vyhotovení revizní správy SZZ elektromechanické do 10 přestavníků - vykonání prohlídky a zkoušky pro napájení elektrického zařízení včetně vyhotovení revizní zprávy podle vyhl. 100/1995 Sb. a norem ČSN</t>
  </si>
  <si>
    <t>148</t>
  </si>
  <si>
    <t>7598095635</t>
  </si>
  <si>
    <t>Vyhotovení revizní správy PZZ</t>
  </si>
  <si>
    <t>1410614873</t>
  </si>
  <si>
    <t>Vyhotovení revizní správy PZZ - vykonání prohlídky a zkoušky pro napájení elektrického zařízení včetně vyhotovení revizní zprávy podle vyhl. 100/1995 Sb. a norem ČSN</t>
  </si>
  <si>
    <t>149</t>
  </si>
  <si>
    <t>7598095370</t>
  </si>
  <si>
    <t>Aktivace diagnostického zařízení EZZ (SaZ)</t>
  </si>
  <si>
    <t>-618525665</t>
  </si>
  <si>
    <t>Aktivace diagnostického zařízení EZZ (SaZ) - aktivace a konfigurace systému podle příslušné dokumentace</t>
  </si>
  <si>
    <t>150</t>
  </si>
  <si>
    <t>7598095185</t>
  </si>
  <si>
    <t>Přezkoušení vlakových cest (vlakových i posunových) za 1 vlakovou cestu</t>
  </si>
  <si>
    <t>-650363992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</si>
  <si>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</si>
  <si>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151</t>
  </si>
  <si>
    <t>7598095150</t>
  </si>
  <si>
    <t>Regulovaní a aktivování automatického přejezdového zařízení se závorami</t>
  </si>
  <si>
    <t>750479813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</si>
  <si>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</si>
  <si>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152</t>
  </si>
  <si>
    <t>7598095065</t>
  </si>
  <si>
    <t>Přezkoušení a regulace napájecího obvodu za 1 napájecí sběrnici</t>
  </si>
  <si>
    <t>357800696</t>
  </si>
  <si>
    <t>Přezkoušení a regulace napájecího obvodu za 1 napájecí sběrnici - kontrola zapojení, regulace a přezkoušení sběrnice</t>
  </si>
  <si>
    <t>01.2. - Zemní práce</t>
  </si>
  <si>
    <t>M - Práce a dodávky M</t>
  </si>
  <si>
    <t xml:space="preserve">    46-M - Zemní práce při extr.mont.pracích</t>
  </si>
  <si>
    <t>Práce a dodávky M</t>
  </si>
  <si>
    <t>46-M</t>
  </si>
  <si>
    <t>Zemní práce při extr.mont.pracích</t>
  </si>
  <si>
    <t>460010021</t>
  </si>
  <si>
    <t>Vytyčení trasy vedení podzemního v obvodu železniční stanice</t>
  </si>
  <si>
    <t>km</t>
  </si>
  <si>
    <t>CS ÚRS 2020 02</t>
  </si>
  <si>
    <t>-1236301963</t>
  </si>
  <si>
    <t xml:space="preserve">Vytyčení trasy  vedení kabelového (podzemního) v obvodu železniční stanice</t>
  </si>
  <si>
    <t>460030011</t>
  </si>
  <si>
    <t>Sejmutí drnu jakékoliv tloušťky</t>
  </si>
  <si>
    <t>m2</t>
  </si>
  <si>
    <t>713941266</t>
  </si>
  <si>
    <t xml:space="preserve">Přípravné terénní práce  sejmutí drnu včetně nařezání a uložení na hromady nebo naložení na dopravní prostředek jakékoliv tloušťky</t>
  </si>
  <si>
    <t>131351100</t>
  </si>
  <si>
    <t>Hloubení jam nezapažených v hornině třídy těžitelnosti II, skupiny 4 objem do 20 m3 strojně</t>
  </si>
  <si>
    <t>m3</t>
  </si>
  <si>
    <t>1159626847</t>
  </si>
  <si>
    <t>Hloubení nezapažených jam a zářezů strojně s urovnáním dna do předepsaného profilu a spádu v hornině třídy těžitelnosti II skupiny 4 do 20 m3</t>
  </si>
  <si>
    <t>4</t>
  </si>
  <si>
    <t>132312111</t>
  </si>
  <si>
    <t>Hloubení rýh š do 800 mm v soudržných horninách třídy těžitelnosti II, skupiny 4 ručně</t>
  </si>
  <si>
    <t>867807649</t>
  </si>
  <si>
    <t>Hloubení rýh šířky do 800 mm ručně zapažených i nezapažených, s urovnáním dna do předepsaného profilu a spádu v hornině třídy těžitelnosti II skupiny 4 soudržných</t>
  </si>
  <si>
    <t>460561811</t>
  </si>
  <si>
    <t>Zásyp rýh strojně včetně zhutnění a urovnání povrchu - ve volném terénu</t>
  </si>
  <si>
    <t>111992990</t>
  </si>
  <si>
    <t xml:space="preserve">Zásyp kabelových rýh strojně  s uložením výkopku ve vrstvách včetně zhutnění a urovnání povrchu ve volném terénu</t>
  </si>
  <si>
    <t>460310106</t>
  </si>
  <si>
    <t>Řízený zemní protlak strojně v hornině tř 1 až 4 hloubky do 6 m vnějšího průměru do 225 mm</t>
  </si>
  <si>
    <t>-1107945517</t>
  </si>
  <si>
    <t xml:space="preserve">Zemní protlaky strojně  neřízený zemní protlak ( krtek) řízené horizontální vrtání v hornině tř. 1 až 4 pro protlačení PE trub, v hloubce do 6 m vnějšího průměru vrtu přes 160 do 225 mm</t>
  </si>
  <si>
    <t>28610006</t>
  </si>
  <si>
    <t>trubka tlaková hrdlovaná vodovodní PVC dl 6m DN 200</t>
  </si>
  <si>
    <t>-767071650</t>
  </si>
  <si>
    <t>HZS4222</t>
  </si>
  <si>
    <t>Hodinová zúčtovací sazba geodet specialista</t>
  </si>
  <si>
    <t>-1769245494</t>
  </si>
  <si>
    <t xml:space="preserve">Hodinové zúčtovací sazby ostatních profesí  revizní a kontrolní činnost geodet specialista</t>
  </si>
  <si>
    <t>01.3. - Materiál zadavatele</t>
  </si>
  <si>
    <t>7592820432</t>
  </si>
  <si>
    <t xml:space="preserve">Součásti výstražníku Nosič výstražníku pravý  (CV708405064)</t>
  </si>
  <si>
    <t>-1042831937</t>
  </si>
  <si>
    <t>7592820433</t>
  </si>
  <si>
    <t xml:space="preserve">Součásti výstražníku Nosič výstražníku levý  (CV708405065)</t>
  </si>
  <si>
    <t>-854086541</t>
  </si>
  <si>
    <t>7592830010</t>
  </si>
  <si>
    <t>Součásti stojanu se závorou Stojan závory s pohonem- P1V (CV708409001)</t>
  </si>
  <si>
    <t>-1914954902</t>
  </si>
  <si>
    <t>7592830020</t>
  </si>
  <si>
    <t>Součásti stojanu se závorou Stojan závory s pohonem- L1V (CV708409002)</t>
  </si>
  <si>
    <t>281387500</t>
  </si>
  <si>
    <t>7592810030</t>
  </si>
  <si>
    <t xml:space="preserve">Výstražníky Výstražník V3  (CV708289004)</t>
  </si>
  <si>
    <t>-1541597654</t>
  </si>
  <si>
    <t>7592820010</t>
  </si>
  <si>
    <t xml:space="preserve">Součásti výstražníku Stožár výstražníku SVN  (CV708275020)</t>
  </si>
  <si>
    <t>-636565934</t>
  </si>
  <si>
    <t>7592820350</t>
  </si>
  <si>
    <t xml:space="preserve">Součásti výstražníku Stupačka (velká)  (CV708275050)</t>
  </si>
  <si>
    <t>-1251365073</t>
  </si>
  <si>
    <t>7590720515</t>
  </si>
  <si>
    <t>Součásti světelných návěstidel Žárovka SIG 1820 12V 20/20W, dvouvláknová (HM0347260050001)</t>
  </si>
  <si>
    <t>-1508970002</t>
  </si>
  <si>
    <t>7592830844R</t>
  </si>
  <si>
    <t xml:space="preserve">Břevno kompozitní EKC 7,5 m s LED světly na levém boku (CV708485301) </t>
  </si>
  <si>
    <t>-1695456146</t>
  </si>
  <si>
    <t>7592830828R</t>
  </si>
  <si>
    <t xml:space="preserve">Břevno kompozitní EKC 5,5 m s LED světly na levém boku (CV708485305) </t>
  </si>
  <si>
    <t>2044489317</t>
  </si>
  <si>
    <t>7592830829R</t>
  </si>
  <si>
    <t xml:space="preserve">Břevno kompozitní EKC 5,5 m s LED světly na pravém boku (CV708485355) </t>
  </si>
  <si>
    <t>810813632</t>
  </si>
  <si>
    <t xml:space="preserve">Břevno kompozitní EKC 5 m s LED světly na pravém boku (CV708485356) </t>
  </si>
  <si>
    <t>7592830861R</t>
  </si>
  <si>
    <t>Unašeč sestavený pro EKC na skládaná křídla + PZA100/200 (CV708505409)</t>
  </si>
  <si>
    <t>233923098</t>
  </si>
  <si>
    <t>7592830865R</t>
  </si>
  <si>
    <t xml:space="preserve">Skříňka svorkovnice komp. b. (CV708505541) </t>
  </si>
  <si>
    <t>-228649904</t>
  </si>
  <si>
    <t>7592830867R</t>
  </si>
  <si>
    <t>Kabel přechodový (CV801245271)</t>
  </si>
  <si>
    <t>-536097106</t>
  </si>
  <si>
    <t>7592830200</t>
  </si>
  <si>
    <t xml:space="preserve">Součásti stojanu se závorou Křídla s protizávaž.velkým  </t>
  </si>
  <si>
    <t>-807916152</t>
  </si>
  <si>
    <t xml:space="preserve">Součásti stojanu se závorou Křídla s protizávaž.velkým  (CV708405007)</t>
  </si>
  <si>
    <t>02 - Vedlejší a ostatní náklady</t>
  </si>
  <si>
    <t>02.1. - Vedlejší a ostatní náklady</t>
  </si>
  <si>
    <t>VRN - Vedlejší rozpočtové náklady</t>
  </si>
  <si>
    <t>VRN</t>
  </si>
  <si>
    <t>Vedlejší rozpočtové náklady</t>
  </si>
  <si>
    <t>023101021</t>
  </si>
  <si>
    <t>Projektové práce Projektové práce v rozsahu ZRN (vyjma dále jmenované práce) přes 3 do 5 mil. Kč</t>
  </si>
  <si>
    <t>%</t>
  </si>
  <si>
    <t>2084413118</t>
  </si>
  <si>
    <t>Poznámka k položce:_x000d_
Základna pro výpočet - ZRN</t>
  </si>
  <si>
    <t>023131011</t>
  </si>
  <si>
    <t>Projektové práce Dokumentace skutečného provedení zabezpečovacích, sdělovacích, elektrických zařízení</t>
  </si>
  <si>
    <t>-1089488272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</si>
  <si>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</si>
  <si>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Poznámka k položce:_x000d_
Základna pro výpočet - dotyčné práce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</si>
  <si>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</si>
  <si>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</si>
  <si>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-369867566</t>
  </si>
  <si>
    <t>02.2. - Náklady na dopravu</t>
  </si>
  <si>
    <t>OST - Ostatní</t>
  </si>
  <si>
    <t>OST</t>
  </si>
  <si>
    <t>Ostatní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</si>
  <si>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</si>
  <si>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</si>
  <si>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512</t>
  </si>
  <si>
    <t>1426819433</t>
  </si>
  <si>
    <t>Doprava obousměrná (např. dodávek z vlastních zásob zhotovitele nebo objednatele nebo výzisku) mechanizací o nosnosti do 3,5 t elektrosoučástek, montážního materiálu, kameniva, písku, dlažebních kostek, suti, atd.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</si>
  <si>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kus stroje.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</si>
  <si>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</si>
  <si>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</si>
  <si>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t</t>
  </si>
  <si>
    <t>-67375891</t>
  </si>
  <si>
    <t>Doprava obousměrná (např. dodávek z vlastních zásob zhotovitele nebo objednatele nebo výzisku) mechanizací o nosnosti přes 3,5 t sypanin (kameniva, písku, suti, dlažebních kostek,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</si>
  <si>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</si>
  <si>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9902900200</t>
  </si>
  <si>
    <t>Naložení objemnějšího kusového materiálu, vybouraných hmot</t>
  </si>
  <si>
    <t>-1604223110</t>
  </si>
  <si>
    <t xml:space="preserve"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</si>
  <si>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9903100100</t>
  </si>
  <si>
    <t>Přeprava mechanizace na místo prováděných prací o hmotnosti do 12 t přes 50 do 100 km</t>
  </si>
  <si>
    <t>1260884245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</si>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</sst>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PZS v km 45,696 na trati Horažďovice př. - Klatovy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Běšiny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31. 7. 2020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ROUND(AG95+AG99,2)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ROUND(AS95+AS99,2)</f>
        <v>0</v>
      </c>
      <c r="AT94" s="111">
        <f>ROUND(SUM(AV94:AW94),2)</f>
        <v>0</v>
      </c>
      <c r="AU94" s="112">
        <f>ROUND(AU95+AU99,5)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ROUND(AZ95+AZ99,2)</f>
        <v>0</v>
      </c>
      <c r="BA94" s="111">
        <f>ROUND(BA95+BA99,2)</f>
        <v>0</v>
      </c>
      <c r="BB94" s="111">
        <f>ROUND(BB95+BB99,2)</f>
        <v>0</v>
      </c>
      <c r="BC94" s="111">
        <f>ROUND(BC95+BC99,2)</f>
        <v>0</v>
      </c>
      <c r="BD94" s="113">
        <f>ROUND(BD95+BD99,2)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7"/>
      <c r="B95" s="116"/>
      <c r="C95" s="117"/>
      <c r="D95" s="118" t="s">
        <v>79</v>
      </c>
      <c r="E95" s="118"/>
      <c r="F95" s="118"/>
      <c r="G95" s="118"/>
      <c r="H95" s="118"/>
      <c r="I95" s="119"/>
      <c r="J95" s="118" t="s">
        <v>80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ROUND(SUM(AG96:AG98),2)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81</v>
      </c>
      <c r="AR95" s="123"/>
      <c r="AS95" s="124">
        <f>ROUND(SUM(AS96:AS98),2)</f>
        <v>0</v>
      </c>
      <c r="AT95" s="125">
        <f>ROUND(SUM(AV95:AW95),2)</f>
        <v>0</v>
      </c>
      <c r="AU95" s="126">
        <f>ROUND(SUM(AU96:AU98),5)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ROUND(SUM(AZ96:AZ98),2)</f>
        <v>0</v>
      </c>
      <c r="BA95" s="125">
        <f>ROUND(SUM(BA96:BA98),2)</f>
        <v>0</v>
      </c>
      <c r="BB95" s="125">
        <f>ROUND(SUM(BB96:BB98),2)</f>
        <v>0</v>
      </c>
      <c r="BC95" s="125">
        <f>ROUND(SUM(BC96:BC98),2)</f>
        <v>0</v>
      </c>
      <c r="BD95" s="127">
        <f>ROUND(SUM(BD96:BD98),2)</f>
        <v>0</v>
      </c>
      <c r="BE95" s="7"/>
      <c r="BS95" s="128" t="s">
        <v>74</v>
      </c>
      <c r="BT95" s="128" t="s">
        <v>82</v>
      </c>
      <c r="BU95" s="128" t="s">
        <v>76</v>
      </c>
      <c r="BV95" s="128" t="s">
        <v>77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4" customFormat="1" ht="16.5" customHeight="1">
      <c r="A96" s="129" t="s">
        <v>85</v>
      </c>
      <c r="B96" s="67"/>
      <c r="C96" s="130"/>
      <c r="D96" s="130"/>
      <c r="E96" s="131" t="s">
        <v>86</v>
      </c>
      <c r="F96" s="131"/>
      <c r="G96" s="131"/>
      <c r="H96" s="131"/>
      <c r="I96" s="131"/>
      <c r="J96" s="130"/>
      <c r="K96" s="131" t="s">
        <v>80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'01.1. - Přejezdové zabezp...'!J32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87</v>
      </c>
      <c r="AR96" s="69"/>
      <c r="AS96" s="134">
        <v>0</v>
      </c>
      <c r="AT96" s="135">
        <f>ROUND(SUM(AV96:AW96),2)</f>
        <v>0</v>
      </c>
      <c r="AU96" s="136">
        <f>'01.1. - Přejezdové zabezp...'!P120</f>
        <v>0</v>
      </c>
      <c r="AV96" s="135">
        <f>'01.1. - Přejezdové zabezp...'!J35</f>
        <v>0</v>
      </c>
      <c r="AW96" s="135">
        <f>'01.1. - Přejezdové zabezp...'!J36</f>
        <v>0</v>
      </c>
      <c r="AX96" s="135">
        <f>'01.1. - Přejezdové zabezp...'!J37</f>
        <v>0</v>
      </c>
      <c r="AY96" s="135">
        <f>'01.1. - Přejezdové zabezp...'!J38</f>
        <v>0</v>
      </c>
      <c r="AZ96" s="135">
        <f>'01.1. - Přejezdové zabezp...'!F35</f>
        <v>0</v>
      </c>
      <c r="BA96" s="135">
        <f>'01.1. - Přejezdové zabezp...'!F36</f>
        <v>0</v>
      </c>
      <c r="BB96" s="135">
        <f>'01.1. - Přejezdové zabezp...'!F37</f>
        <v>0</v>
      </c>
      <c r="BC96" s="135">
        <f>'01.1. - Přejezdové zabezp...'!F38</f>
        <v>0</v>
      </c>
      <c r="BD96" s="137">
        <f>'01.1. - Přejezdové zabezp...'!F39</f>
        <v>0</v>
      </c>
      <c r="BE96" s="4"/>
      <c r="BT96" s="138" t="s">
        <v>84</v>
      </c>
      <c r="BV96" s="138" t="s">
        <v>77</v>
      </c>
      <c r="BW96" s="138" t="s">
        <v>88</v>
      </c>
      <c r="BX96" s="138" t="s">
        <v>83</v>
      </c>
      <c r="CL96" s="138" t="s">
        <v>1</v>
      </c>
    </row>
    <row r="97" s="4" customFormat="1" ht="16.5" customHeight="1">
      <c r="A97" s="129" t="s">
        <v>85</v>
      </c>
      <c r="B97" s="67"/>
      <c r="C97" s="130"/>
      <c r="D97" s="130"/>
      <c r="E97" s="131" t="s">
        <v>89</v>
      </c>
      <c r="F97" s="131"/>
      <c r="G97" s="131"/>
      <c r="H97" s="131"/>
      <c r="I97" s="131"/>
      <c r="J97" s="130"/>
      <c r="K97" s="131" t="s">
        <v>90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'01.2. - Zemní práce'!J32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87</v>
      </c>
      <c r="AR97" s="69"/>
      <c r="AS97" s="134">
        <v>0</v>
      </c>
      <c r="AT97" s="135">
        <f>ROUND(SUM(AV97:AW97),2)</f>
        <v>0</v>
      </c>
      <c r="AU97" s="136">
        <f>'01.2. - Zemní práce'!P122</f>
        <v>0</v>
      </c>
      <c r="AV97" s="135">
        <f>'01.2. - Zemní práce'!J35</f>
        <v>0</v>
      </c>
      <c r="AW97" s="135">
        <f>'01.2. - Zemní práce'!J36</f>
        <v>0</v>
      </c>
      <c r="AX97" s="135">
        <f>'01.2. - Zemní práce'!J37</f>
        <v>0</v>
      </c>
      <c r="AY97" s="135">
        <f>'01.2. - Zemní práce'!J38</f>
        <v>0</v>
      </c>
      <c r="AZ97" s="135">
        <f>'01.2. - Zemní práce'!F35</f>
        <v>0</v>
      </c>
      <c r="BA97" s="135">
        <f>'01.2. - Zemní práce'!F36</f>
        <v>0</v>
      </c>
      <c r="BB97" s="135">
        <f>'01.2. - Zemní práce'!F37</f>
        <v>0</v>
      </c>
      <c r="BC97" s="135">
        <f>'01.2. - Zemní práce'!F38</f>
        <v>0</v>
      </c>
      <c r="BD97" s="137">
        <f>'01.2. - Zemní práce'!F39</f>
        <v>0</v>
      </c>
      <c r="BE97" s="4"/>
      <c r="BT97" s="138" t="s">
        <v>84</v>
      </c>
      <c r="BV97" s="138" t="s">
        <v>77</v>
      </c>
      <c r="BW97" s="138" t="s">
        <v>91</v>
      </c>
      <c r="BX97" s="138" t="s">
        <v>83</v>
      </c>
      <c r="CL97" s="138" t="s">
        <v>1</v>
      </c>
    </row>
    <row r="98" s="4" customFormat="1" ht="16.5" customHeight="1">
      <c r="A98" s="129" t="s">
        <v>85</v>
      </c>
      <c r="B98" s="67"/>
      <c r="C98" s="130"/>
      <c r="D98" s="130"/>
      <c r="E98" s="131" t="s">
        <v>92</v>
      </c>
      <c r="F98" s="131"/>
      <c r="G98" s="131"/>
      <c r="H98" s="131"/>
      <c r="I98" s="131"/>
      <c r="J98" s="130"/>
      <c r="K98" s="131" t="s">
        <v>93</v>
      </c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2">
        <f>'01.3. - Materiál zadavatele'!J32</f>
        <v>0</v>
      </c>
      <c r="AH98" s="130"/>
      <c r="AI98" s="130"/>
      <c r="AJ98" s="130"/>
      <c r="AK98" s="130"/>
      <c r="AL98" s="130"/>
      <c r="AM98" s="130"/>
      <c r="AN98" s="132">
        <f>SUM(AG98,AT98)</f>
        <v>0</v>
      </c>
      <c r="AO98" s="130"/>
      <c r="AP98" s="130"/>
      <c r="AQ98" s="133" t="s">
        <v>87</v>
      </c>
      <c r="AR98" s="69"/>
      <c r="AS98" s="134">
        <v>0</v>
      </c>
      <c r="AT98" s="135">
        <f>ROUND(SUM(AV98:AW98),2)</f>
        <v>0</v>
      </c>
      <c r="AU98" s="136">
        <f>'01.3. - Materiál zadavatele'!P120</f>
        <v>0</v>
      </c>
      <c r="AV98" s="135">
        <f>'01.3. - Materiál zadavatele'!J35</f>
        <v>0</v>
      </c>
      <c r="AW98" s="135">
        <f>'01.3. - Materiál zadavatele'!J36</f>
        <v>0</v>
      </c>
      <c r="AX98" s="135">
        <f>'01.3. - Materiál zadavatele'!J37</f>
        <v>0</v>
      </c>
      <c r="AY98" s="135">
        <f>'01.3. - Materiál zadavatele'!J38</f>
        <v>0</v>
      </c>
      <c r="AZ98" s="135">
        <f>'01.3. - Materiál zadavatele'!F35</f>
        <v>0</v>
      </c>
      <c r="BA98" s="135">
        <f>'01.3. - Materiál zadavatele'!F36</f>
        <v>0</v>
      </c>
      <c r="BB98" s="135">
        <f>'01.3. - Materiál zadavatele'!F37</f>
        <v>0</v>
      </c>
      <c r="BC98" s="135">
        <f>'01.3. - Materiál zadavatele'!F38</f>
        <v>0</v>
      </c>
      <c r="BD98" s="137">
        <f>'01.3. - Materiál zadavatele'!F39</f>
        <v>0</v>
      </c>
      <c r="BE98" s="4"/>
      <c r="BT98" s="138" t="s">
        <v>84</v>
      </c>
      <c r="BV98" s="138" t="s">
        <v>77</v>
      </c>
      <c r="BW98" s="138" t="s">
        <v>94</v>
      </c>
      <c r="BX98" s="138" t="s">
        <v>83</v>
      </c>
      <c r="CL98" s="138" t="s">
        <v>1</v>
      </c>
    </row>
    <row r="99" s="7" customFormat="1" ht="16.5" customHeight="1">
      <c r="A99" s="7"/>
      <c r="B99" s="116"/>
      <c r="C99" s="117"/>
      <c r="D99" s="118" t="s">
        <v>95</v>
      </c>
      <c r="E99" s="118"/>
      <c r="F99" s="118"/>
      <c r="G99" s="118"/>
      <c r="H99" s="118"/>
      <c r="I99" s="119"/>
      <c r="J99" s="118" t="s">
        <v>96</v>
      </c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20">
        <f>ROUND(SUM(AG100:AG101),2)</f>
        <v>0</v>
      </c>
      <c r="AH99" s="119"/>
      <c r="AI99" s="119"/>
      <c r="AJ99" s="119"/>
      <c r="AK99" s="119"/>
      <c r="AL99" s="119"/>
      <c r="AM99" s="119"/>
      <c r="AN99" s="121">
        <f>SUM(AG99,AT99)</f>
        <v>0</v>
      </c>
      <c r="AO99" s="119"/>
      <c r="AP99" s="119"/>
      <c r="AQ99" s="122" t="s">
        <v>97</v>
      </c>
      <c r="AR99" s="123"/>
      <c r="AS99" s="124">
        <f>ROUND(SUM(AS100:AS101),2)</f>
        <v>0</v>
      </c>
      <c r="AT99" s="125">
        <f>ROUND(SUM(AV99:AW99),2)</f>
        <v>0</v>
      </c>
      <c r="AU99" s="126">
        <f>ROUND(SUM(AU100:AU101),5)</f>
        <v>0</v>
      </c>
      <c r="AV99" s="125">
        <f>ROUND(AZ99*L29,2)</f>
        <v>0</v>
      </c>
      <c r="AW99" s="125">
        <f>ROUND(BA99*L30,2)</f>
        <v>0</v>
      </c>
      <c r="AX99" s="125">
        <f>ROUND(BB99*L29,2)</f>
        <v>0</v>
      </c>
      <c r="AY99" s="125">
        <f>ROUND(BC99*L30,2)</f>
        <v>0</v>
      </c>
      <c r="AZ99" s="125">
        <f>ROUND(SUM(AZ100:AZ101),2)</f>
        <v>0</v>
      </c>
      <c r="BA99" s="125">
        <f>ROUND(SUM(BA100:BA101),2)</f>
        <v>0</v>
      </c>
      <c r="BB99" s="125">
        <f>ROUND(SUM(BB100:BB101),2)</f>
        <v>0</v>
      </c>
      <c r="BC99" s="125">
        <f>ROUND(SUM(BC100:BC101),2)</f>
        <v>0</v>
      </c>
      <c r="BD99" s="127">
        <f>ROUND(SUM(BD100:BD101),2)</f>
        <v>0</v>
      </c>
      <c r="BE99" s="7"/>
      <c r="BS99" s="128" t="s">
        <v>74</v>
      </c>
      <c r="BT99" s="128" t="s">
        <v>82</v>
      </c>
      <c r="BU99" s="128" t="s">
        <v>76</v>
      </c>
      <c r="BV99" s="128" t="s">
        <v>77</v>
      </c>
      <c r="BW99" s="128" t="s">
        <v>98</v>
      </c>
      <c r="BX99" s="128" t="s">
        <v>5</v>
      </c>
      <c r="CL99" s="128" t="s">
        <v>1</v>
      </c>
      <c r="CM99" s="128" t="s">
        <v>84</v>
      </c>
    </row>
    <row r="100" s="4" customFormat="1" ht="16.5" customHeight="1">
      <c r="A100" s="129" t="s">
        <v>85</v>
      </c>
      <c r="B100" s="67"/>
      <c r="C100" s="130"/>
      <c r="D100" s="130"/>
      <c r="E100" s="131" t="s">
        <v>99</v>
      </c>
      <c r="F100" s="131"/>
      <c r="G100" s="131"/>
      <c r="H100" s="131"/>
      <c r="I100" s="131"/>
      <c r="J100" s="130"/>
      <c r="K100" s="131" t="s">
        <v>96</v>
      </c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  <c r="AG100" s="132">
        <f>'02.1. - Vedlejší a ostatn...'!J32</f>
        <v>0</v>
      </c>
      <c r="AH100" s="130"/>
      <c r="AI100" s="130"/>
      <c r="AJ100" s="130"/>
      <c r="AK100" s="130"/>
      <c r="AL100" s="130"/>
      <c r="AM100" s="130"/>
      <c r="AN100" s="132">
        <f>SUM(AG100,AT100)</f>
        <v>0</v>
      </c>
      <c r="AO100" s="130"/>
      <c r="AP100" s="130"/>
      <c r="AQ100" s="133" t="s">
        <v>87</v>
      </c>
      <c r="AR100" s="69"/>
      <c r="AS100" s="134">
        <v>0</v>
      </c>
      <c r="AT100" s="135">
        <f>ROUND(SUM(AV100:AW100),2)</f>
        <v>0</v>
      </c>
      <c r="AU100" s="136">
        <f>'02.1. - Vedlejší a ostatn...'!P121</f>
        <v>0</v>
      </c>
      <c r="AV100" s="135">
        <f>'02.1. - Vedlejší a ostatn...'!J35</f>
        <v>0</v>
      </c>
      <c r="AW100" s="135">
        <f>'02.1. - Vedlejší a ostatn...'!J36</f>
        <v>0</v>
      </c>
      <c r="AX100" s="135">
        <f>'02.1. - Vedlejší a ostatn...'!J37</f>
        <v>0</v>
      </c>
      <c r="AY100" s="135">
        <f>'02.1. - Vedlejší a ostatn...'!J38</f>
        <v>0</v>
      </c>
      <c r="AZ100" s="135">
        <f>'02.1. - Vedlejší a ostatn...'!F35</f>
        <v>0</v>
      </c>
      <c r="BA100" s="135">
        <f>'02.1. - Vedlejší a ostatn...'!F36</f>
        <v>0</v>
      </c>
      <c r="BB100" s="135">
        <f>'02.1. - Vedlejší a ostatn...'!F37</f>
        <v>0</v>
      </c>
      <c r="BC100" s="135">
        <f>'02.1. - Vedlejší a ostatn...'!F38</f>
        <v>0</v>
      </c>
      <c r="BD100" s="137">
        <f>'02.1. - Vedlejší a ostatn...'!F39</f>
        <v>0</v>
      </c>
      <c r="BE100" s="4"/>
      <c r="BT100" s="138" t="s">
        <v>84</v>
      </c>
      <c r="BV100" s="138" t="s">
        <v>77</v>
      </c>
      <c r="BW100" s="138" t="s">
        <v>100</v>
      </c>
      <c r="BX100" s="138" t="s">
        <v>98</v>
      </c>
      <c r="CL100" s="138" t="s">
        <v>1</v>
      </c>
    </row>
    <row r="101" s="4" customFormat="1" ht="16.5" customHeight="1">
      <c r="A101" s="129" t="s">
        <v>85</v>
      </c>
      <c r="B101" s="67"/>
      <c r="C101" s="130"/>
      <c r="D101" s="130"/>
      <c r="E101" s="131" t="s">
        <v>101</v>
      </c>
      <c r="F101" s="131"/>
      <c r="G101" s="131"/>
      <c r="H101" s="131"/>
      <c r="I101" s="131"/>
      <c r="J101" s="130"/>
      <c r="K101" s="131" t="s">
        <v>102</v>
      </c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  <c r="AA101" s="131"/>
      <c r="AB101" s="131"/>
      <c r="AC101" s="131"/>
      <c r="AD101" s="131"/>
      <c r="AE101" s="131"/>
      <c r="AF101" s="131"/>
      <c r="AG101" s="132">
        <f>'02.2. - Náklady na dopravu'!J32</f>
        <v>0</v>
      </c>
      <c r="AH101" s="130"/>
      <c r="AI101" s="130"/>
      <c r="AJ101" s="130"/>
      <c r="AK101" s="130"/>
      <c r="AL101" s="130"/>
      <c r="AM101" s="130"/>
      <c r="AN101" s="132">
        <f>SUM(AG101,AT101)</f>
        <v>0</v>
      </c>
      <c r="AO101" s="130"/>
      <c r="AP101" s="130"/>
      <c r="AQ101" s="133" t="s">
        <v>87</v>
      </c>
      <c r="AR101" s="69"/>
      <c r="AS101" s="139">
        <v>0</v>
      </c>
      <c r="AT101" s="140">
        <f>ROUND(SUM(AV101:AW101),2)</f>
        <v>0</v>
      </c>
      <c r="AU101" s="141">
        <f>'02.2. - Náklady na dopravu'!P121</f>
        <v>0</v>
      </c>
      <c r="AV101" s="140">
        <f>'02.2. - Náklady na dopravu'!J35</f>
        <v>0</v>
      </c>
      <c r="AW101" s="140">
        <f>'02.2. - Náklady na dopravu'!J36</f>
        <v>0</v>
      </c>
      <c r="AX101" s="140">
        <f>'02.2. - Náklady na dopravu'!J37</f>
        <v>0</v>
      </c>
      <c r="AY101" s="140">
        <f>'02.2. - Náklady na dopravu'!J38</f>
        <v>0</v>
      </c>
      <c r="AZ101" s="140">
        <f>'02.2. - Náklady na dopravu'!F35</f>
        <v>0</v>
      </c>
      <c r="BA101" s="140">
        <f>'02.2. - Náklady na dopravu'!F36</f>
        <v>0</v>
      </c>
      <c r="BB101" s="140">
        <f>'02.2. - Náklady na dopravu'!F37</f>
        <v>0</v>
      </c>
      <c r="BC101" s="140">
        <f>'02.2. - Náklady na dopravu'!F38</f>
        <v>0</v>
      </c>
      <c r="BD101" s="142">
        <f>'02.2. - Náklady na dopravu'!F39</f>
        <v>0</v>
      </c>
      <c r="BE101" s="4"/>
      <c r="BT101" s="138" t="s">
        <v>84</v>
      </c>
      <c r="BV101" s="138" t="s">
        <v>77</v>
      </c>
      <c r="BW101" s="138" t="s">
        <v>103</v>
      </c>
      <c r="BX101" s="138" t="s">
        <v>98</v>
      </c>
      <c r="CL101" s="138" t="s">
        <v>1</v>
      </c>
    </row>
    <row r="102" s="2" customFormat="1" ht="30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41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4"/>
      <c r="X103" s="64"/>
      <c r="Y103" s="64"/>
      <c r="Z103" s="64"/>
      <c r="AA103" s="64"/>
      <c r="AB103" s="64"/>
      <c r="AC103" s="64"/>
      <c r="AD103" s="64"/>
      <c r="AE103" s="64"/>
      <c r="AF103" s="64"/>
      <c r="AG103" s="64"/>
      <c r="AH103" s="64"/>
      <c r="AI103" s="64"/>
      <c r="AJ103" s="64"/>
      <c r="AK103" s="64"/>
      <c r="AL103" s="64"/>
      <c r="AM103" s="64"/>
      <c r="AN103" s="64"/>
      <c r="AO103" s="64"/>
      <c r="AP103" s="64"/>
      <c r="AQ103" s="64"/>
      <c r="AR103" s="41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</sheetData>
  <sheetProtection sheet="1" formatColumns="0" formatRows="0" objects="1" scenarios="1" spinCount="100000" saltValue="bjn9Qnsxi5cBMSL+dtvtvUBKT8N0FiBsnwYHeSao1V5Duh01mLb/Rmymfgu8mMRtF9b13AfT5ooLfZI9UErphg==" hashValue="v9ogR+stsu5uMOy1BoLLMgnms3b2ndJsoFkFG5NcwaFM1DjHFixk35qhgAiDeQiPxHfeWx091d258qx9hAOEIA==" algorithmName="SHA-512" password="CC35"/>
  <mergeCells count="66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.1. - Přejezdové zabezp...'!C2" display="/"/>
    <hyperlink ref="A97" location="'01.2. - Zemní práce'!C2" display="/"/>
    <hyperlink ref="A98" location="'01.3. - Materiál zadavatele'!C2" display="/"/>
    <hyperlink ref="A100" location="'02.1. - Vedlejší a ostatn...'!C2" display="/"/>
    <hyperlink ref="A101" location="'02.2. - Náklady na doprav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104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16.5" customHeight="1">
      <c r="B7" s="17"/>
      <c r="E7" s="148" t="str">
        <f>'Rekapitulace stavby'!K6</f>
        <v>Oprava PZS v km 45,696 na trati Horažďovice př. - Klatovy</v>
      </c>
      <c r="F7" s="147"/>
      <c r="G7" s="147"/>
      <c r="H7" s="147"/>
      <c r="L7" s="17"/>
    </row>
    <row r="8" hidden="1" s="1" customFormat="1" ht="12" customHeight="1">
      <c r="B8" s="17"/>
      <c r="D8" s="147" t="s">
        <v>105</v>
      </c>
      <c r="L8" s="17"/>
    </row>
    <row r="9" hidden="1" s="2" customFormat="1" ht="16.5" customHeight="1">
      <c r="A9" s="35"/>
      <c r="B9" s="41"/>
      <c r="C9" s="35"/>
      <c r="D9" s="35"/>
      <c r="E9" s="148" t="s">
        <v>106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107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108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31. 7. 2020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ROUND((SUM(BE120:BE427)),  2)</f>
        <v>0</v>
      </c>
      <c r="G35" s="35"/>
      <c r="H35" s="35"/>
      <c r="I35" s="161">
        <v>0.20999999999999999</v>
      </c>
      <c r="J35" s="160">
        <f>ROUND(((SUM(BE120:BE427))*I35),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ROUND((SUM(BF120:BF427)),  2)</f>
        <v>0</v>
      </c>
      <c r="G36" s="35"/>
      <c r="H36" s="35"/>
      <c r="I36" s="161">
        <v>0.14999999999999999</v>
      </c>
      <c r="J36" s="160">
        <f>ROUND(((SUM(BF120:BF427))*I36),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ROUND((SUM(BG120:BG427)),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ROUND((SUM(BH120:BH427)),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ROUND((SUM(BI120:BI427)),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PZS v km 45,696 na trati Horažďovice př. - Klatovy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105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106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107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01.1. - Přejezdové zabezpečovací zařízení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Běšiny</v>
      </c>
      <c r="G91" s="37"/>
      <c r="H91" s="37"/>
      <c r="I91" s="29" t="s">
        <v>22</v>
      </c>
      <c r="J91" s="76" t="str">
        <f>IF(J14="","",J14)</f>
        <v>31. 7. 2020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110</v>
      </c>
      <c r="D96" s="182"/>
      <c r="E96" s="182"/>
      <c r="F96" s="182"/>
      <c r="G96" s="182"/>
      <c r="H96" s="182"/>
      <c r="I96" s="182"/>
      <c r="J96" s="183" t="s">
        <v>111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112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113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114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0" t="str">
        <f>E7</f>
        <v>Oprava PZS v km 45,696 na trati Horažďovice př. - Klatovy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105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106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107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01.1. - Přejezdové zabezpečovací zařízení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Běšiny</v>
      </c>
      <c r="G114" s="37"/>
      <c r="H114" s="37"/>
      <c r="I114" s="29" t="s">
        <v>22</v>
      </c>
      <c r="J114" s="76" t="str">
        <f>IF(J14="","",J14)</f>
        <v>31. 7. 2020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 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115</v>
      </c>
      <c r="D119" s="188" t="s">
        <v>60</v>
      </c>
      <c r="E119" s="188" t="s">
        <v>56</v>
      </c>
      <c r="F119" s="188" t="s">
        <v>57</v>
      </c>
      <c r="G119" s="188" t="s">
        <v>116</v>
      </c>
      <c r="H119" s="188" t="s">
        <v>117</v>
      </c>
      <c r="I119" s="188" t="s">
        <v>118</v>
      </c>
      <c r="J119" s="188" t="s">
        <v>111</v>
      </c>
      <c r="K119" s="189" t="s">
        <v>119</v>
      </c>
      <c r="L119" s="190"/>
      <c r="M119" s="97" t="s">
        <v>1</v>
      </c>
      <c r="N119" s="98" t="s">
        <v>39</v>
      </c>
      <c r="O119" s="98" t="s">
        <v>120</v>
      </c>
      <c r="P119" s="98" t="s">
        <v>121</v>
      </c>
      <c r="Q119" s="98" t="s">
        <v>122</v>
      </c>
      <c r="R119" s="98" t="s">
        <v>123</v>
      </c>
      <c r="S119" s="98" t="s">
        <v>124</v>
      </c>
      <c r="T119" s="99" t="s">
        <v>125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126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SUM(P121:P427)</f>
        <v>0</v>
      </c>
      <c r="Q120" s="101"/>
      <c r="R120" s="193">
        <f>SUM(R121:R427)</f>
        <v>0</v>
      </c>
      <c r="S120" s="101"/>
      <c r="T120" s="194">
        <f>SUM(T121:T427)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113</v>
      </c>
      <c r="BK120" s="195">
        <f>SUM(BK121:BK427)</f>
        <v>0</v>
      </c>
    </row>
    <row r="121" s="2" customFormat="1" ht="37.8" customHeight="1">
      <c r="A121" s="35"/>
      <c r="B121" s="36"/>
      <c r="C121" s="196" t="s">
        <v>127</v>
      </c>
      <c r="D121" s="196" t="s">
        <v>128</v>
      </c>
      <c r="E121" s="197" t="s">
        <v>129</v>
      </c>
      <c r="F121" s="198" t="s">
        <v>130</v>
      </c>
      <c r="G121" s="199" t="s">
        <v>131</v>
      </c>
      <c r="H121" s="200">
        <v>1</v>
      </c>
      <c r="I121" s="201"/>
      <c r="J121" s="202">
        <f>ROUND(I121*H121,2)</f>
        <v>0</v>
      </c>
      <c r="K121" s="198" t="s">
        <v>132</v>
      </c>
      <c r="L121" s="203"/>
      <c r="M121" s="204" t="s">
        <v>1</v>
      </c>
      <c r="N121" s="205" t="s">
        <v>40</v>
      </c>
      <c r="O121" s="88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8" t="s">
        <v>84</v>
      </c>
      <c r="AT121" s="208" t="s">
        <v>128</v>
      </c>
      <c r="AU121" s="208" t="s">
        <v>75</v>
      </c>
      <c r="AY121" s="14" t="s">
        <v>133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4" t="s">
        <v>82</v>
      </c>
      <c r="BK121" s="209">
        <f>ROUND(I121*H121,2)</f>
        <v>0</v>
      </c>
      <c r="BL121" s="14" t="s">
        <v>82</v>
      </c>
      <c r="BM121" s="208" t="s">
        <v>134</v>
      </c>
    </row>
    <row r="122" s="2" customFormat="1">
      <c r="A122" s="35"/>
      <c r="B122" s="36"/>
      <c r="C122" s="37"/>
      <c r="D122" s="210" t="s">
        <v>135</v>
      </c>
      <c r="E122" s="37"/>
      <c r="F122" s="211" t="s">
        <v>130</v>
      </c>
      <c r="G122" s="37"/>
      <c r="H122" s="37"/>
      <c r="I122" s="212"/>
      <c r="J122" s="37"/>
      <c r="K122" s="37"/>
      <c r="L122" s="41"/>
      <c r="M122" s="213"/>
      <c r="N122" s="214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135</v>
      </c>
      <c r="AU122" s="14" t="s">
        <v>75</v>
      </c>
    </row>
    <row r="123" s="2" customFormat="1" ht="37.8" customHeight="1">
      <c r="A123" s="35"/>
      <c r="B123" s="36"/>
      <c r="C123" s="196" t="s">
        <v>84</v>
      </c>
      <c r="D123" s="196" t="s">
        <v>128</v>
      </c>
      <c r="E123" s="197" t="s">
        <v>136</v>
      </c>
      <c r="F123" s="198" t="s">
        <v>137</v>
      </c>
      <c r="G123" s="199" t="s">
        <v>138</v>
      </c>
      <c r="H123" s="200">
        <v>20</v>
      </c>
      <c r="I123" s="201"/>
      <c r="J123" s="202">
        <f>ROUND(I123*H123,2)</f>
        <v>0</v>
      </c>
      <c r="K123" s="198" t="s">
        <v>132</v>
      </c>
      <c r="L123" s="203"/>
      <c r="M123" s="204" t="s">
        <v>1</v>
      </c>
      <c r="N123" s="205" t="s">
        <v>40</v>
      </c>
      <c r="O123" s="88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8" t="s">
        <v>84</v>
      </c>
      <c r="AT123" s="208" t="s">
        <v>128</v>
      </c>
      <c r="AU123" s="208" t="s">
        <v>75</v>
      </c>
      <c r="AY123" s="14" t="s">
        <v>133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4" t="s">
        <v>82</v>
      </c>
      <c r="BK123" s="209">
        <f>ROUND(I123*H123,2)</f>
        <v>0</v>
      </c>
      <c r="BL123" s="14" t="s">
        <v>82</v>
      </c>
      <c r="BM123" s="208" t="s">
        <v>139</v>
      </c>
    </row>
    <row r="124" s="2" customFormat="1">
      <c r="A124" s="35"/>
      <c r="B124" s="36"/>
      <c r="C124" s="37"/>
      <c r="D124" s="210" t="s">
        <v>135</v>
      </c>
      <c r="E124" s="37"/>
      <c r="F124" s="211" t="s">
        <v>137</v>
      </c>
      <c r="G124" s="37"/>
      <c r="H124" s="37"/>
      <c r="I124" s="212"/>
      <c r="J124" s="37"/>
      <c r="K124" s="37"/>
      <c r="L124" s="41"/>
      <c r="M124" s="213"/>
      <c r="N124" s="214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135</v>
      </c>
      <c r="AU124" s="14" t="s">
        <v>75</v>
      </c>
    </row>
    <row r="125" s="2" customFormat="1" ht="24.15" customHeight="1">
      <c r="A125" s="35"/>
      <c r="B125" s="36"/>
      <c r="C125" s="196" t="s">
        <v>140</v>
      </c>
      <c r="D125" s="196" t="s">
        <v>128</v>
      </c>
      <c r="E125" s="197" t="s">
        <v>141</v>
      </c>
      <c r="F125" s="198" t="s">
        <v>142</v>
      </c>
      <c r="G125" s="199" t="s">
        <v>138</v>
      </c>
      <c r="H125" s="200">
        <v>20</v>
      </c>
      <c r="I125" s="201"/>
      <c r="J125" s="202">
        <f>ROUND(I125*H125,2)</f>
        <v>0</v>
      </c>
      <c r="K125" s="198" t="s">
        <v>132</v>
      </c>
      <c r="L125" s="203"/>
      <c r="M125" s="204" t="s">
        <v>1</v>
      </c>
      <c r="N125" s="205" t="s">
        <v>40</v>
      </c>
      <c r="O125" s="88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8" t="s">
        <v>84</v>
      </c>
      <c r="AT125" s="208" t="s">
        <v>128</v>
      </c>
      <c r="AU125" s="208" t="s">
        <v>75</v>
      </c>
      <c r="AY125" s="14" t="s">
        <v>133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4" t="s">
        <v>82</v>
      </c>
      <c r="BK125" s="209">
        <f>ROUND(I125*H125,2)</f>
        <v>0</v>
      </c>
      <c r="BL125" s="14" t="s">
        <v>82</v>
      </c>
      <c r="BM125" s="208" t="s">
        <v>143</v>
      </c>
    </row>
    <row r="126" s="2" customFormat="1">
      <c r="A126" s="35"/>
      <c r="B126" s="36"/>
      <c r="C126" s="37"/>
      <c r="D126" s="210" t="s">
        <v>135</v>
      </c>
      <c r="E126" s="37"/>
      <c r="F126" s="211" t="s">
        <v>142</v>
      </c>
      <c r="G126" s="37"/>
      <c r="H126" s="37"/>
      <c r="I126" s="212"/>
      <c r="J126" s="37"/>
      <c r="K126" s="37"/>
      <c r="L126" s="41"/>
      <c r="M126" s="213"/>
      <c r="N126" s="214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135</v>
      </c>
      <c r="AU126" s="14" t="s">
        <v>75</v>
      </c>
    </row>
    <row r="127" s="2" customFormat="1" ht="49.05" customHeight="1">
      <c r="A127" s="35"/>
      <c r="B127" s="36"/>
      <c r="C127" s="196" t="s">
        <v>144</v>
      </c>
      <c r="D127" s="196" t="s">
        <v>128</v>
      </c>
      <c r="E127" s="197" t="s">
        <v>145</v>
      </c>
      <c r="F127" s="198" t="s">
        <v>146</v>
      </c>
      <c r="G127" s="199" t="s">
        <v>138</v>
      </c>
      <c r="H127" s="200">
        <v>1</v>
      </c>
      <c r="I127" s="201"/>
      <c r="J127" s="202">
        <f>ROUND(I127*H127,2)</f>
        <v>0</v>
      </c>
      <c r="K127" s="198" t="s">
        <v>132</v>
      </c>
      <c r="L127" s="203"/>
      <c r="M127" s="204" t="s">
        <v>1</v>
      </c>
      <c r="N127" s="205" t="s">
        <v>40</v>
      </c>
      <c r="O127" s="88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84</v>
      </c>
      <c r="AT127" s="208" t="s">
        <v>128</v>
      </c>
      <c r="AU127" s="208" t="s">
        <v>75</v>
      </c>
      <c r="AY127" s="14" t="s">
        <v>133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4" t="s">
        <v>82</v>
      </c>
      <c r="BK127" s="209">
        <f>ROUND(I127*H127,2)</f>
        <v>0</v>
      </c>
      <c r="BL127" s="14" t="s">
        <v>82</v>
      </c>
      <c r="BM127" s="208" t="s">
        <v>147</v>
      </c>
    </row>
    <row r="128" s="2" customFormat="1">
      <c r="A128" s="35"/>
      <c r="B128" s="36"/>
      <c r="C128" s="37"/>
      <c r="D128" s="210" t="s">
        <v>135</v>
      </c>
      <c r="E128" s="37"/>
      <c r="F128" s="211" t="s">
        <v>146</v>
      </c>
      <c r="G128" s="37"/>
      <c r="H128" s="37"/>
      <c r="I128" s="212"/>
      <c r="J128" s="37"/>
      <c r="K128" s="37"/>
      <c r="L128" s="41"/>
      <c r="M128" s="213"/>
      <c r="N128" s="214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135</v>
      </c>
      <c r="AU128" s="14" t="s">
        <v>75</v>
      </c>
    </row>
    <row r="129" s="2" customFormat="1" ht="24.15" customHeight="1">
      <c r="A129" s="35"/>
      <c r="B129" s="36"/>
      <c r="C129" s="215" t="s">
        <v>148</v>
      </c>
      <c r="D129" s="215" t="s">
        <v>149</v>
      </c>
      <c r="E129" s="216" t="s">
        <v>150</v>
      </c>
      <c r="F129" s="217" t="s">
        <v>151</v>
      </c>
      <c r="G129" s="218" t="s">
        <v>138</v>
      </c>
      <c r="H129" s="219">
        <v>1</v>
      </c>
      <c r="I129" s="220"/>
      <c r="J129" s="221">
        <f>ROUND(I129*H129,2)</f>
        <v>0</v>
      </c>
      <c r="K129" s="217" t="s">
        <v>132</v>
      </c>
      <c r="L129" s="41"/>
      <c r="M129" s="222" t="s">
        <v>1</v>
      </c>
      <c r="N129" s="223" t="s">
        <v>40</v>
      </c>
      <c r="O129" s="88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82</v>
      </c>
      <c r="AT129" s="208" t="s">
        <v>149</v>
      </c>
      <c r="AU129" s="208" t="s">
        <v>75</v>
      </c>
      <c r="AY129" s="14" t="s">
        <v>133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4" t="s">
        <v>82</v>
      </c>
      <c r="BK129" s="209">
        <f>ROUND(I129*H129,2)</f>
        <v>0</v>
      </c>
      <c r="BL129" s="14" t="s">
        <v>82</v>
      </c>
      <c r="BM129" s="208" t="s">
        <v>152</v>
      </c>
    </row>
    <row r="130" s="2" customFormat="1">
      <c r="A130" s="35"/>
      <c r="B130" s="36"/>
      <c r="C130" s="37"/>
      <c r="D130" s="210" t="s">
        <v>135</v>
      </c>
      <c r="E130" s="37"/>
      <c r="F130" s="211" t="s">
        <v>153</v>
      </c>
      <c r="G130" s="37"/>
      <c r="H130" s="37"/>
      <c r="I130" s="212"/>
      <c r="J130" s="37"/>
      <c r="K130" s="37"/>
      <c r="L130" s="41"/>
      <c r="M130" s="213"/>
      <c r="N130" s="21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135</v>
      </c>
      <c r="AU130" s="14" t="s">
        <v>75</v>
      </c>
    </row>
    <row r="131" s="2" customFormat="1" ht="24.15" customHeight="1">
      <c r="A131" s="35"/>
      <c r="B131" s="36"/>
      <c r="C131" s="215" t="s">
        <v>154</v>
      </c>
      <c r="D131" s="215" t="s">
        <v>149</v>
      </c>
      <c r="E131" s="216" t="s">
        <v>155</v>
      </c>
      <c r="F131" s="217" t="s">
        <v>156</v>
      </c>
      <c r="G131" s="218" t="s">
        <v>138</v>
      </c>
      <c r="H131" s="219">
        <v>20</v>
      </c>
      <c r="I131" s="220"/>
      <c r="J131" s="221">
        <f>ROUND(I131*H131,2)</f>
        <v>0</v>
      </c>
      <c r="K131" s="217" t="s">
        <v>132</v>
      </c>
      <c r="L131" s="41"/>
      <c r="M131" s="222" t="s">
        <v>1</v>
      </c>
      <c r="N131" s="223" t="s">
        <v>40</v>
      </c>
      <c r="O131" s="88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82</v>
      </c>
      <c r="AT131" s="208" t="s">
        <v>149</v>
      </c>
      <c r="AU131" s="208" t="s">
        <v>75</v>
      </c>
      <c r="AY131" s="14" t="s">
        <v>133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4" t="s">
        <v>82</v>
      </c>
      <c r="BK131" s="209">
        <f>ROUND(I131*H131,2)</f>
        <v>0</v>
      </c>
      <c r="BL131" s="14" t="s">
        <v>82</v>
      </c>
      <c r="BM131" s="208" t="s">
        <v>157</v>
      </c>
    </row>
    <row r="132" s="2" customFormat="1">
      <c r="A132" s="35"/>
      <c r="B132" s="36"/>
      <c r="C132" s="37"/>
      <c r="D132" s="210" t="s">
        <v>135</v>
      </c>
      <c r="E132" s="37"/>
      <c r="F132" s="211" t="s">
        <v>158</v>
      </c>
      <c r="G132" s="37"/>
      <c r="H132" s="37"/>
      <c r="I132" s="212"/>
      <c r="J132" s="37"/>
      <c r="K132" s="37"/>
      <c r="L132" s="41"/>
      <c r="M132" s="213"/>
      <c r="N132" s="214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135</v>
      </c>
      <c r="AU132" s="14" t="s">
        <v>75</v>
      </c>
    </row>
    <row r="133" s="2" customFormat="1" ht="24.15" customHeight="1">
      <c r="A133" s="35"/>
      <c r="B133" s="36"/>
      <c r="C133" s="215" t="s">
        <v>159</v>
      </c>
      <c r="D133" s="215" t="s">
        <v>149</v>
      </c>
      <c r="E133" s="216" t="s">
        <v>160</v>
      </c>
      <c r="F133" s="217" t="s">
        <v>161</v>
      </c>
      <c r="G133" s="218" t="s">
        <v>138</v>
      </c>
      <c r="H133" s="219">
        <v>20</v>
      </c>
      <c r="I133" s="220"/>
      <c r="J133" s="221">
        <f>ROUND(I133*H133,2)</f>
        <v>0</v>
      </c>
      <c r="K133" s="217" t="s">
        <v>132</v>
      </c>
      <c r="L133" s="41"/>
      <c r="M133" s="222" t="s">
        <v>1</v>
      </c>
      <c r="N133" s="223" t="s">
        <v>40</v>
      </c>
      <c r="O133" s="88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82</v>
      </c>
      <c r="AT133" s="208" t="s">
        <v>149</v>
      </c>
      <c r="AU133" s="208" t="s">
        <v>75</v>
      </c>
      <c r="AY133" s="14" t="s">
        <v>133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4" t="s">
        <v>82</v>
      </c>
      <c r="BK133" s="209">
        <f>ROUND(I133*H133,2)</f>
        <v>0</v>
      </c>
      <c r="BL133" s="14" t="s">
        <v>82</v>
      </c>
      <c r="BM133" s="208" t="s">
        <v>162</v>
      </c>
    </row>
    <row r="134" s="2" customFormat="1">
      <c r="A134" s="35"/>
      <c r="B134" s="36"/>
      <c r="C134" s="37"/>
      <c r="D134" s="210" t="s">
        <v>135</v>
      </c>
      <c r="E134" s="37"/>
      <c r="F134" s="211" t="s">
        <v>161</v>
      </c>
      <c r="G134" s="37"/>
      <c r="H134" s="37"/>
      <c r="I134" s="212"/>
      <c r="J134" s="37"/>
      <c r="K134" s="37"/>
      <c r="L134" s="41"/>
      <c r="M134" s="213"/>
      <c r="N134" s="214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135</v>
      </c>
      <c r="AU134" s="14" t="s">
        <v>75</v>
      </c>
    </row>
    <row r="135" s="2" customFormat="1" ht="24.15" customHeight="1">
      <c r="A135" s="35"/>
      <c r="B135" s="36"/>
      <c r="C135" s="215" t="s">
        <v>163</v>
      </c>
      <c r="D135" s="215" t="s">
        <v>149</v>
      </c>
      <c r="E135" s="216" t="s">
        <v>164</v>
      </c>
      <c r="F135" s="217" t="s">
        <v>165</v>
      </c>
      <c r="G135" s="218" t="s">
        <v>138</v>
      </c>
      <c r="H135" s="219">
        <v>50</v>
      </c>
      <c r="I135" s="220"/>
      <c r="J135" s="221">
        <f>ROUND(I135*H135,2)</f>
        <v>0</v>
      </c>
      <c r="K135" s="217" t="s">
        <v>132</v>
      </c>
      <c r="L135" s="41"/>
      <c r="M135" s="222" t="s">
        <v>1</v>
      </c>
      <c r="N135" s="223" t="s">
        <v>40</v>
      </c>
      <c r="O135" s="88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82</v>
      </c>
      <c r="AT135" s="208" t="s">
        <v>149</v>
      </c>
      <c r="AU135" s="208" t="s">
        <v>75</v>
      </c>
      <c r="AY135" s="14" t="s">
        <v>133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4" t="s">
        <v>82</v>
      </c>
      <c r="BK135" s="209">
        <f>ROUND(I135*H135,2)</f>
        <v>0</v>
      </c>
      <c r="BL135" s="14" t="s">
        <v>82</v>
      </c>
      <c r="BM135" s="208" t="s">
        <v>166</v>
      </c>
    </row>
    <row r="136" s="2" customFormat="1">
      <c r="A136" s="35"/>
      <c r="B136" s="36"/>
      <c r="C136" s="37"/>
      <c r="D136" s="210" t="s">
        <v>135</v>
      </c>
      <c r="E136" s="37"/>
      <c r="F136" s="211" t="s">
        <v>165</v>
      </c>
      <c r="G136" s="37"/>
      <c r="H136" s="37"/>
      <c r="I136" s="212"/>
      <c r="J136" s="37"/>
      <c r="K136" s="37"/>
      <c r="L136" s="41"/>
      <c r="M136" s="213"/>
      <c r="N136" s="214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135</v>
      </c>
      <c r="AU136" s="14" t="s">
        <v>75</v>
      </c>
    </row>
    <row r="137" s="2" customFormat="1" ht="24.15" customHeight="1">
      <c r="A137" s="35"/>
      <c r="B137" s="36"/>
      <c r="C137" s="215" t="s">
        <v>167</v>
      </c>
      <c r="D137" s="215" t="s">
        <v>149</v>
      </c>
      <c r="E137" s="216" t="s">
        <v>168</v>
      </c>
      <c r="F137" s="217" t="s">
        <v>169</v>
      </c>
      <c r="G137" s="218" t="s">
        <v>138</v>
      </c>
      <c r="H137" s="219">
        <v>1</v>
      </c>
      <c r="I137" s="220"/>
      <c r="J137" s="221">
        <f>ROUND(I137*H137,2)</f>
        <v>0</v>
      </c>
      <c r="K137" s="217" t="s">
        <v>132</v>
      </c>
      <c r="L137" s="41"/>
      <c r="M137" s="222" t="s">
        <v>1</v>
      </c>
      <c r="N137" s="223" t="s">
        <v>40</v>
      </c>
      <c r="O137" s="88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82</v>
      </c>
      <c r="AT137" s="208" t="s">
        <v>149</v>
      </c>
      <c r="AU137" s="208" t="s">
        <v>75</v>
      </c>
      <c r="AY137" s="14" t="s">
        <v>133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4" t="s">
        <v>82</v>
      </c>
      <c r="BK137" s="209">
        <f>ROUND(I137*H137,2)</f>
        <v>0</v>
      </c>
      <c r="BL137" s="14" t="s">
        <v>82</v>
      </c>
      <c r="BM137" s="208" t="s">
        <v>170</v>
      </c>
    </row>
    <row r="138" s="2" customFormat="1">
      <c r="A138" s="35"/>
      <c r="B138" s="36"/>
      <c r="C138" s="37"/>
      <c r="D138" s="210" t="s">
        <v>135</v>
      </c>
      <c r="E138" s="37"/>
      <c r="F138" s="211" t="s">
        <v>171</v>
      </c>
      <c r="G138" s="37"/>
      <c r="H138" s="37"/>
      <c r="I138" s="212"/>
      <c r="J138" s="37"/>
      <c r="K138" s="37"/>
      <c r="L138" s="41"/>
      <c r="M138" s="213"/>
      <c r="N138" s="214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135</v>
      </c>
      <c r="AU138" s="14" t="s">
        <v>75</v>
      </c>
    </row>
    <row r="139" s="2" customFormat="1" ht="24.15" customHeight="1">
      <c r="A139" s="35"/>
      <c r="B139" s="36"/>
      <c r="C139" s="215" t="s">
        <v>172</v>
      </c>
      <c r="D139" s="215" t="s">
        <v>149</v>
      </c>
      <c r="E139" s="216" t="s">
        <v>173</v>
      </c>
      <c r="F139" s="217" t="s">
        <v>174</v>
      </c>
      <c r="G139" s="218" t="s">
        <v>175</v>
      </c>
      <c r="H139" s="219">
        <v>1</v>
      </c>
      <c r="I139" s="220"/>
      <c r="J139" s="221">
        <f>ROUND(I139*H139,2)</f>
        <v>0</v>
      </c>
      <c r="K139" s="217" t="s">
        <v>132</v>
      </c>
      <c r="L139" s="41"/>
      <c r="M139" s="222" t="s">
        <v>1</v>
      </c>
      <c r="N139" s="223" t="s">
        <v>40</v>
      </c>
      <c r="O139" s="88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82</v>
      </c>
      <c r="AT139" s="208" t="s">
        <v>149</v>
      </c>
      <c r="AU139" s="208" t="s">
        <v>75</v>
      </c>
      <c r="AY139" s="14" t="s">
        <v>133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4" t="s">
        <v>82</v>
      </c>
      <c r="BK139" s="209">
        <f>ROUND(I139*H139,2)</f>
        <v>0</v>
      </c>
      <c r="BL139" s="14" t="s">
        <v>82</v>
      </c>
      <c r="BM139" s="208" t="s">
        <v>176</v>
      </c>
    </row>
    <row r="140" s="2" customFormat="1">
      <c r="A140" s="35"/>
      <c r="B140" s="36"/>
      <c r="C140" s="37"/>
      <c r="D140" s="210" t="s">
        <v>135</v>
      </c>
      <c r="E140" s="37"/>
      <c r="F140" s="211" t="s">
        <v>174</v>
      </c>
      <c r="G140" s="37"/>
      <c r="H140" s="37"/>
      <c r="I140" s="212"/>
      <c r="J140" s="37"/>
      <c r="K140" s="37"/>
      <c r="L140" s="41"/>
      <c r="M140" s="213"/>
      <c r="N140" s="214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135</v>
      </c>
      <c r="AU140" s="14" t="s">
        <v>75</v>
      </c>
    </row>
    <row r="141" s="2" customFormat="1" ht="24.15" customHeight="1">
      <c r="A141" s="35"/>
      <c r="B141" s="36"/>
      <c r="C141" s="215" t="s">
        <v>177</v>
      </c>
      <c r="D141" s="215" t="s">
        <v>149</v>
      </c>
      <c r="E141" s="216" t="s">
        <v>178</v>
      </c>
      <c r="F141" s="217" t="s">
        <v>179</v>
      </c>
      <c r="G141" s="218" t="s">
        <v>138</v>
      </c>
      <c r="H141" s="219">
        <v>300</v>
      </c>
      <c r="I141" s="220"/>
      <c r="J141" s="221">
        <f>ROUND(I141*H141,2)</f>
        <v>0</v>
      </c>
      <c r="K141" s="217" t="s">
        <v>132</v>
      </c>
      <c r="L141" s="41"/>
      <c r="M141" s="222" t="s">
        <v>1</v>
      </c>
      <c r="N141" s="223" t="s">
        <v>40</v>
      </c>
      <c r="O141" s="88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8" t="s">
        <v>82</v>
      </c>
      <c r="AT141" s="208" t="s">
        <v>149</v>
      </c>
      <c r="AU141" s="208" t="s">
        <v>75</v>
      </c>
      <c r="AY141" s="14" t="s">
        <v>133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4" t="s">
        <v>82</v>
      </c>
      <c r="BK141" s="209">
        <f>ROUND(I141*H141,2)</f>
        <v>0</v>
      </c>
      <c r="BL141" s="14" t="s">
        <v>82</v>
      </c>
      <c r="BM141" s="208" t="s">
        <v>180</v>
      </c>
    </row>
    <row r="142" s="2" customFormat="1">
      <c r="A142" s="35"/>
      <c r="B142" s="36"/>
      <c r="C142" s="37"/>
      <c r="D142" s="210" t="s">
        <v>135</v>
      </c>
      <c r="E142" s="37"/>
      <c r="F142" s="211" t="s">
        <v>181</v>
      </c>
      <c r="G142" s="37"/>
      <c r="H142" s="37"/>
      <c r="I142" s="212"/>
      <c r="J142" s="37"/>
      <c r="K142" s="37"/>
      <c r="L142" s="41"/>
      <c r="M142" s="213"/>
      <c r="N142" s="214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135</v>
      </c>
      <c r="AU142" s="14" t="s">
        <v>75</v>
      </c>
    </row>
    <row r="143" s="2" customFormat="1" ht="24.15" customHeight="1">
      <c r="A143" s="35"/>
      <c r="B143" s="36"/>
      <c r="C143" s="215" t="s">
        <v>182</v>
      </c>
      <c r="D143" s="215" t="s">
        <v>149</v>
      </c>
      <c r="E143" s="216" t="s">
        <v>183</v>
      </c>
      <c r="F143" s="217" t="s">
        <v>184</v>
      </c>
      <c r="G143" s="218" t="s">
        <v>138</v>
      </c>
      <c r="H143" s="219">
        <v>100</v>
      </c>
      <c r="I143" s="220"/>
      <c r="J143" s="221">
        <f>ROUND(I143*H143,2)</f>
        <v>0</v>
      </c>
      <c r="K143" s="217" t="s">
        <v>132</v>
      </c>
      <c r="L143" s="41"/>
      <c r="M143" s="222" t="s">
        <v>1</v>
      </c>
      <c r="N143" s="223" t="s">
        <v>40</v>
      </c>
      <c r="O143" s="88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82</v>
      </c>
      <c r="AT143" s="208" t="s">
        <v>149</v>
      </c>
      <c r="AU143" s="208" t="s">
        <v>75</v>
      </c>
      <c r="AY143" s="14" t="s">
        <v>133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4" t="s">
        <v>82</v>
      </c>
      <c r="BK143" s="209">
        <f>ROUND(I143*H143,2)</f>
        <v>0</v>
      </c>
      <c r="BL143" s="14" t="s">
        <v>82</v>
      </c>
      <c r="BM143" s="208" t="s">
        <v>185</v>
      </c>
    </row>
    <row r="144" s="2" customFormat="1">
      <c r="A144" s="35"/>
      <c r="B144" s="36"/>
      <c r="C144" s="37"/>
      <c r="D144" s="210" t="s">
        <v>135</v>
      </c>
      <c r="E144" s="37"/>
      <c r="F144" s="211" t="s">
        <v>186</v>
      </c>
      <c r="G144" s="37"/>
      <c r="H144" s="37"/>
      <c r="I144" s="212"/>
      <c r="J144" s="37"/>
      <c r="K144" s="37"/>
      <c r="L144" s="41"/>
      <c r="M144" s="213"/>
      <c r="N144" s="214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135</v>
      </c>
      <c r="AU144" s="14" t="s">
        <v>75</v>
      </c>
    </row>
    <row r="145" s="2" customFormat="1" ht="24.15" customHeight="1">
      <c r="A145" s="35"/>
      <c r="B145" s="36"/>
      <c r="C145" s="215" t="s">
        <v>187</v>
      </c>
      <c r="D145" s="215" t="s">
        <v>149</v>
      </c>
      <c r="E145" s="216" t="s">
        <v>188</v>
      </c>
      <c r="F145" s="217" t="s">
        <v>189</v>
      </c>
      <c r="G145" s="218" t="s">
        <v>138</v>
      </c>
      <c r="H145" s="219">
        <v>1</v>
      </c>
      <c r="I145" s="220"/>
      <c r="J145" s="221">
        <f>ROUND(I145*H145,2)</f>
        <v>0</v>
      </c>
      <c r="K145" s="217" t="s">
        <v>132</v>
      </c>
      <c r="L145" s="41"/>
      <c r="M145" s="222" t="s">
        <v>1</v>
      </c>
      <c r="N145" s="223" t="s">
        <v>40</v>
      </c>
      <c r="O145" s="88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82</v>
      </c>
      <c r="AT145" s="208" t="s">
        <v>149</v>
      </c>
      <c r="AU145" s="208" t="s">
        <v>75</v>
      </c>
      <c r="AY145" s="14" t="s">
        <v>133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4" t="s">
        <v>82</v>
      </c>
      <c r="BK145" s="209">
        <f>ROUND(I145*H145,2)</f>
        <v>0</v>
      </c>
      <c r="BL145" s="14" t="s">
        <v>82</v>
      </c>
      <c r="BM145" s="208" t="s">
        <v>190</v>
      </c>
    </row>
    <row r="146" s="2" customFormat="1">
      <c r="A146" s="35"/>
      <c r="B146" s="36"/>
      <c r="C146" s="37"/>
      <c r="D146" s="210" t="s">
        <v>135</v>
      </c>
      <c r="E146" s="37"/>
      <c r="F146" s="211" t="s">
        <v>191</v>
      </c>
      <c r="G146" s="37"/>
      <c r="H146" s="37"/>
      <c r="I146" s="212"/>
      <c r="J146" s="37"/>
      <c r="K146" s="37"/>
      <c r="L146" s="41"/>
      <c r="M146" s="213"/>
      <c r="N146" s="214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135</v>
      </c>
      <c r="AU146" s="14" t="s">
        <v>75</v>
      </c>
    </row>
    <row r="147" s="2" customFormat="1" ht="37.8" customHeight="1">
      <c r="A147" s="35"/>
      <c r="B147" s="36"/>
      <c r="C147" s="215" t="s">
        <v>192</v>
      </c>
      <c r="D147" s="215" t="s">
        <v>149</v>
      </c>
      <c r="E147" s="216" t="s">
        <v>193</v>
      </c>
      <c r="F147" s="217" t="s">
        <v>194</v>
      </c>
      <c r="G147" s="218" t="s">
        <v>138</v>
      </c>
      <c r="H147" s="219">
        <v>6</v>
      </c>
      <c r="I147" s="220"/>
      <c r="J147" s="221">
        <f>ROUND(I147*H147,2)</f>
        <v>0</v>
      </c>
      <c r="K147" s="217" t="s">
        <v>132</v>
      </c>
      <c r="L147" s="41"/>
      <c r="M147" s="222" t="s">
        <v>1</v>
      </c>
      <c r="N147" s="223" t="s">
        <v>40</v>
      </c>
      <c r="O147" s="88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82</v>
      </c>
      <c r="AT147" s="208" t="s">
        <v>149</v>
      </c>
      <c r="AU147" s="208" t="s">
        <v>75</v>
      </c>
      <c r="AY147" s="14" t="s">
        <v>133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4" t="s">
        <v>82</v>
      </c>
      <c r="BK147" s="209">
        <f>ROUND(I147*H147,2)</f>
        <v>0</v>
      </c>
      <c r="BL147" s="14" t="s">
        <v>82</v>
      </c>
      <c r="BM147" s="208" t="s">
        <v>195</v>
      </c>
    </row>
    <row r="148" s="2" customFormat="1">
      <c r="A148" s="35"/>
      <c r="B148" s="36"/>
      <c r="C148" s="37"/>
      <c r="D148" s="210" t="s">
        <v>135</v>
      </c>
      <c r="E148" s="37"/>
      <c r="F148" s="211" t="s">
        <v>196</v>
      </c>
      <c r="G148" s="37"/>
      <c r="H148" s="37"/>
      <c r="I148" s="212"/>
      <c r="J148" s="37"/>
      <c r="K148" s="37"/>
      <c r="L148" s="41"/>
      <c r="M148" s="213"/>
      <c r="N148" s="214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135</v>
      </c>
      <c r="AU148" s="14" t="s">
        <v>75</v>
      </c>
    </row>
    <row r="149" s="2" customFormat="1" ht="37.8" customHeight="1">
      <c r="A149" s="35"/>
      <c r="B149" s="36"/>
      <c r="C149" s="215" t="s">
        <v>8</v>
      </c>
      <c r="D149" s="215" t="s">
        <v>149</v>
      </c>
      <c r="E149" s="216" t="s">
        <v>197</v>
      </c>
      <c r="F149" s="217" t="s">
        <v>198</v>
      </c>
      <c r="G149" s="218" t="s">
        <v>138</v>
      </c>
      <c r="H149" s="219">
        <v>2</v>
      </c>
      <c r="I149" s="220"/>
      <c r="J149" s="221">
        <f>ROUND(I149*H149,2)</f>
        <v>0</v>
      </c>
      <c r="K149" s="217" t="s">
        <v>132</v>
      </c>
      <c r="L149" s="41"/>
      <c r="M149" s="222" t="s">
        <v>1</v>
      </c>
      <c r="N149" s="223" t="s">
        <v>40</v>
      </c>
      <c r="O149" s="88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82</v>
      </c>
      <c r="AT149" s="208" t="s">
        <v>149</v>
      </c>
      <c r="AU149" s="208" t="s">
        <v>75</v>
      </c>
      <c r="AY149" s="14" t="s">
        <v>133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4" t="s">
        <v>82</v>
      </c>
      <c r="BK149" s="209">
        <f>ROUND(I149*H149,2)</f>
        <v>0</v>
      </c>
      <c r="BL149" s="14" t="s">
        <v>82</v>
      </c>
      <c r="BM149" s="208" t="s">
        <v>199</v>
      </c>
    </row>
    <row r="150" s="2" customFormat="1">
      <c r="A150" s="35"/>
      <c r="B150" s="36"/>
      <c r="C150" s="37"/>
      <c r="D150" s="210" t="s">
        <v>135</v>
      </c>
      <c r="E150" s="37"/>
      <c r="F150" s="211" t="s">
        <v>200</v>
      </c>
      <c r="G150" s="37"/>
      <c r="H150" s="37"/>
      <c r="I150" s="212"/>
      <c r="J150" s="37"/>
      <c r="K150" s="37"/>
      <c r="L150" s="41"/>
      <c r="M150" s="213"/>
      <c r="N150" s="214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135</v>
      </c>
      <c r="AU150" s="14" t="s">
        <v>75</v>
      </c>
    </row>
    <row r="151" s="2" customFormat="1" ht="37.8" customHeight="1">
      <c r="A151" s="35"/>
      <c r="B151" s="36"/>
      <c r="C151" s="215" t="s">
        <v>201</v>
      </c>
      <c r="D151" s="215" t="s">
        <v>149</v>
      </c>
      <c r="E151" s="216" t="s">
        <v>202</v>
      </c>
      <c r="F151" s="217" t="s">
        <v>203</v>
      </c>
      <c r="G151" s="218" t="s">
        <v>138</v>
      </c>
      <c r="H151" s="219">
        <v>1</v>
      </c>
      <c r="I151" s="220"/>
      <c r="J151" s="221">
        <f>ROUND(I151*H151,2)</f>
        <v>0</v>
      </c>
      <c r="K151" s="217" t="s">
        <v>132</v>
      </c>
      <c r="L151" s="41"/>
      <c r="M151" s="222" t="s">
        <v>1</v>
      </c>
      <c r="N151" s="223" t="s">
        <v>40</v>
      </c>
      <c r="O151" s="88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82</v>
      </c>
      <c r="AT151" s="208" t="s">
        <v>149</v>
      </c>
      <c r="AU151" s="208" t="s">
        <v>75</v>
      </c>
      <c r="AY151" s="14" t="s">
        <v>133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4" t="s">
        <v>82</v>
      </c>
      <c r="BK151" s="209">
        <f>ROUND(I151*H151,2)</f>
        <v>0</v>
      </c>
      <c r="BL151" s="14" t="s">
        <v>82</v>
      </c>
      <c r="BM151" s="208" t="s">
        <v>204</v>
      </c>
    </row>
    <row r="152" s="2" customFormat="1">
      <c r="A152" s="35"/>
      <c r="B152" s="36"/>
      <c r="C152" s="37"/>
      <c r="D152" s="210" t="s">
        <v>135</v>
      </c>
      <c r="E152" s="37"/>
      <c r="F152" s="211" t="s">
        <v>205</v>
      </c>
      <c r="G152" s="37"/>
      <c r="H152" s="37"/>
      <c r="I152" s="212"/>
      <c r="J152" s="37"/>
      <c r="K152" s="37"/>
      <c r="L152" s="41"/>
      <c r="M152" s="213"/>
      <c r="N152" s="214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135</v>
      </c>
      <c r="AU152" s="14" t="s">
        <v>75</v>
      </c>
    </row>
    <row r="153" s="2" customFormat="1" ht="24.15" customHeight="1">
      <c r="A153" s="35"/>
      <c r="B153" s="36"/>
      <c r="C153" s="215" t="s">
        <v>206</v>
      </c>
      <c r="D153" s="215" t="s">
        <v>149</v>
      </c>
      <c r="E153" s="216" t="s">
        <v>207</v>
      </c>
      <c r="F153" s="217" t="s">
        <v>208</v>
      </c>
      <c r="G153" s="218" t="s">
        <v>138</v>
      </c>
      <c r="H153" s="219">
        <v>6</v>
      </c>
      <c r="I153" s="220"/>
      <c r="J153" s="221">
        <f>ROUND(I153*H153,2)</f>
        <v>0</v>
      </c>
      <c r="K153" s="217" t="s">
        <v>132</v>
      </c>
      <c r="L153" s="41"/>
      <c r="M153" s="222" t="s">
        <v>1</v>
      </c>
      <c r="N153" s="223" t="s">
        <v>40</v>
      </c>
      <c r="O153" s="88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8" t="s">
        <v>82</v>
      </c>
      <c r="AT153" s="208" t="s">
        <v>149</v>
      </c>
      <c r="AU153" s="208" t="s">
        <v>75</v>
      </c>
      <c r="AY153" s="14" t="s">
        <v>133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4" t="s">
        <v>82</v>
      </c>
      <c r="BK153" s="209">
        <f>ROUND(I153*H153,2)</f>
        <v>0</v>
      </c>
      <c r="BL153" s="14" t="s">
        <v>82</v>
      </c>
      <c r="BM153" s="208" t="s">
        <v>209</v>
      </c>
    </row>
    <row r="154" s="2" customFormat="1">
      <c r="A154" s="35"/>
      <c r="B154" s="36"/>
      <c r="C154" s="37"/>
      <c r="D154" s="210" t="s">
        <v>135</v>
      </c>
      <c r="E154" s="37"/>
      <c r="F154" s="211" t="s">
        <v>208</v>
      </c>
      <c r="G154" s="37"/>
      <c r="H154" s="37"/>
      <c r="I154" s="212"/>
      <c r="J154" s="37"/>
      <c r="K154" s="37"/>
      <c r="L154" s="41"/>
      <c r="M154" s="213"/>
      <c r="N154" s="214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135</v>
      </c>
      <c r="AU154" s="14" t="s">
        <v>75</v>
      </c>
    </row>
    <row r="155" s="2" customFormat="1" ht="24.15" customHeight="1">
      <c r="A155" s="35"/>
      <c r="B155" s="36"/>
      <c r="C155" s="215" t="s">
        <v>210</v>
      </c>
      <c r="D155" s="215" t="s">
        <v>149</v>
      </c>
      <c r="E155" s="216" t="s">
        <v>211</v>
      </c>
      <c r="F155" s="217" t="s">
        <v>212</v>
      </c>
      <c r="G155" s="218" t="s">
        <v>213</v>
      </c>
      <c r="H155" s="219">
        <v>30</v>
      </c>
      <c r="I155" s="220"/>
      <c r="J155" s="221">
        <f>ROUND(I155*H155,2)</f>
        <v>0</v>
      </c>
      <c r="K155" s="217" t="s">
        <v>132</v>
      </c>
      <c r="L155" s="41"/>
      <c r="M155" s="222" t="s">
        <v>1</v>
      </c>
      <c r="N155" s="223" t="s">
        <v>40</v>
      </c>
      <c r="O155" s="88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8" t="s">
        <v>82</v>
      </c>
      <c r="AT155" s="208" t="s">
        <v>149</v>
      </c>
      <c r="AU155" s="208" t="s">
        <v>75</v>
      </c>
      <c r="AY155" s="14" t="s">
        <v>133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4" t="s">
        <v>82</v>
      </c>
      <c r="BK155" s="209">
        <f>ROUND(I155*H155,2)</f>
        <v>0</v>
      </c>
      <c r="BL155" s="14" t="s">
        <v>82</v>
      </c>
      <c r="BM155" s="208" t="s">
        <v>214</v>
      </c>
    </row>
    <row r="156" s="2" customFormat="1">
      <c r="A156" s="35"/>
      <c r="B156" s="36"/>
      <c r="C156" s="37"/>
      <c r="D156" s="210" t="s">
        <v>135</v>
      </c>
      <c r="E156" s="37"/>
      <c r="F156" s="211" t="s">
        <v>215</v>
      </c>
      <c r="G156" s="37"/>
      <c r="H156" s="37"/>
      <c r="I156" s="212"/>
      <c r="J156" s="37"/>
      <c r="K156" s="37"/>
      <c r="L156" s="41"/>
      <c r="M156" s="213"/>
      <c r="N156" s="214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135</v>
      </c>
      <c r="AU156" s="14" t="s">
        <v>75</v>
      </c>
    </row>
    <row r="157" s="2" customFormat="1" ht="24.15" customHeight="1">
      <c r="A157" s="35"/>
      <c r="B157" s="36"/>
      <c r="C157" s="215" t="s">
        <v>216</v>
      </c>
      <c r="D157" s="215" t="s">
        <v>149</v>
      </c>
      <c r="E157" s="216" t="s">
        <v>217</v>
      </c>
      <c r="F157" s="217" t="s">
        <v>218</v>
      </c>
      <c r="G157" s="218" t="s">
        <v>138</v>
      </c>
      <c r="H157" s="219">
        <v>8</v>
      </c>
      <c r="I157" s="220"/>
      <c r="J157" s="221">
        <f>ROUND(I157*H157,2)</f>
        <v>0</v>
      </c>
      <c r="K157" s="217" t="s">
        <v>132</v>
      </c>
      <c r="L157" s="41"/>
      <c r="M157" s="222" t="s">
        <v>1</v>
      </c>
      <c r="N157" s="223" t="s">
        <v>40</v>
      </c>
      <c r="O157" s="88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82</v>
      </c>
      <c r="AT157" s="208" t="s">
        <v>149</v>
      </c>
      <c r="AU157" s="208" t="s">
        <v>75</v>
      </c>
      <c r="AY157" s="14" t="s">
        <v>133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4" t="s">
        <v>82</v>
      </c>
      <c r="BK157" s="209">
        <f>ROUND(I157*H157,2)</f>
        <v>0</v>
      </c>
      <c r="BL157" s="14" t="s">
        <v>82</v>
      </c>
      <c r="BM157" s="208" t="s">
        <v>219</v>
      </c>
    </row>
    <row r="158" s="2" customFormat="1">
      <c r="A158" s="35"/>
      <c r="B158" s="36"/>
      <c r="C158" s="37"/>
      <c r="D158" s="210" t="s">
        <v>135</v>
      </c>
      <c r="E158" s="37"/>
      <c r="F158" s="211" t="s">
        <v>218</v>
      </c>
      <c r="G158" s="37"/>
      <c r="H158" s="37"/>
      <c r="I158" s="212"/>
      <c r="J158" s="37"/>
      <c r="K158" s="37"/>
      <c r="L158" s="41"/>
      <c r="M158" s="213"/>
      <c r="N158" s="214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135</v>
      </c>
      <c r="AU158" s="14" t="s">
        <v>75</v>
      </c>
    </row>
    <row r="159" s="2" customFormat="1" ht="24.15" customHeight="1">
      <c r="A159" s="35"/>
      <c r="B159" s="36"/>
      <c r="C159" s="196" t="s">
        <v>7</v>
      </c>
      <c r="D159" s="196" t="s">
        <v>128</v>
      </c>
      <c r="E159" s="197" t="s">
        <v>220</v>
      </c>
      <c r="F159" s="198" t="s">
        <v>221</v>
      </c>
      <c r="G159" s="199" t="s">
        <v>138</v>
      </c>
      <c r="H159" s="200">
        <v>1</v>
      </c>
      <c r="I159" s="201"/>
      <c r="J159" s="202">
        <f>ROUND(I159*H159,2)</f>
        <v>0</v>
      </c>
      <c r="K159" s="198" t="s">
        <v>132</v>
      </c>
      <c r="L159" s="203"/>
      <c r="M159" s="204" t="s">
        <v>1</v>
      </c>
      <c r="N159" s="205" t="s">
        <v>40</v>
      </c>
      <c r="O159" s="88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8" t="s">
        <v>222</v>
      </c>
      <c r="AT159" s="208" t="s">
        <v>128</v>
      </c>
      <c r="AU159" s="208" t="s">
        <v>75</v>
      </c>
      <c r="AY159" s="14" t="s">
        <v>133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4" t="s">
        <v>82</v>
      </c>
      <c r="BK159" s="209">
        <f>ROUND(I159*H159,2)</f>
        <v>0</v>
      </c>
      <c r="BL159" s="14" t="s">
        <v>222</v>
      </c>
      <c r="BM159" s="208" t="s">
        <v>223</v>
      </c>
    </row>
    <row r="160" s="2" customFormat="1">
      <c r="A160" s="35"/>
      <c r="B160" s="36"/>
      <c r="C160" s="37"/>
      <c r="D160" s="210" t="s">
        <v>135</v>
      </c>
      <c r="E160" s="37"/>
      <c r="F160" s="211" t="s">
        <v>221</v>
      </c>
      <c r="G160" s="37"/>
      <c r="H160" s="37"/>
      <c r="I160" s="212"/>
      <c r="J160" s="37"/>
      <c r="K160" s="37"/>
      <c r="L160" s="41"/>
      <c r="M160" s="213"/>
      <c r="N160" s="214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135</v>
      </c>
      <c r="AU160" s="14" t="s">
        <v>75</v>
      </c>
    </row>
    <row r="161" s="2" customFormat="1" ht="24.15" customHeight="1">
      <c r="A161" s="35"/>
      <c r="B161" s="36"/>
      <c r="C161" s="196" t="s">
        <v>224</v>
      </c>
      <c r="D161" s="196" t="s">
        <v>128</v>
      </c>
      <c r="E161" s="197" t="s">
        <v>225</v>
      </c>
      <c r="F161" s="198" t="s">
        <v>226</v>
      </c>
      <c r="G161" s="199" t="s">
        <v>138</v>
      </c>
      <c r="H161" s="200">
        <v>1</v>
      </c>
      <c r="I161" s="201"/>
      <c r="J161" s="202">
        <f>ROUND(I161*H161,2)</f>
        <v>0</v>
      </c>
      <c r="K161" s="198" t="s">
        <v>132</v>
      </c>
      <c r="L161" s="203"/>
      <c r="M161" s="204" t="s">
        <v>1</v>
      </c>
      <c r="N161" s="205" t="s">
        <v>41</v>
      </c>
      <c r="O161" s="88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84</v>
      </c>
      <c r="AT161" s="208" t="s">
        <v>128</v>
      </c>
      <c r="AU161" s="208" t="s">
        <v>75</v>
      </c>
      <c r="AY161" s="14" t="s">
        <v>133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4" t="s">
        <v>84</v>
      </c>
      <c r="BK161" s="209">
        <f>ROUND(I161*H161,2)</f>
        <v>0</v>
      </c>
      <c r="BL161" s="14" t="s">
        <v>82</v>
      </c>
      <c r="BM161" s="208" t="s">
        <v>227</v>
      </c>
    </row>
    <row r="162" s="2" customFormat="1">
      <c r="A162" s="35"/>
      <c r="B162" s="36"/>
      <c r="C162" s="37"/>
      <c r="D162" s="210" t="s">
        <v>135</v>
      </c>
      <c r="E162" s="37"/>
      <c r="F162" s="211" t="s">
        <v>226</v>
      </c>
      <c r="G162" s="37"/>
      <c r="H162" s="37"/>
      <c r="I162" s="212"/>
      <c r="J162" s="37"/>
      <c r="K162" s="37"/>
      <c r="L162" s="41"/>
      <c r="M162" s="213"/>
      <c r="N162" s="214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135</v>
      </c>
      <c r="AU162" s="14" t="s">
        <v>75</v>
      </c>
    </row>
    <row r="163" s="2" customFormat="1" ht="24.15" customHeight="1">
      <c r="A163" s="35"/>
      <c r="B163" s="36"/>
      <c r="C163" s="196" t="s">
        <v>228</v>
      </c>
      <c r="D163" s="196" t="s">
        <v>128</v>
      </c>
      <c r="E163" s="197" t="s">
        <v>229</v>
      </c>
      <c r="F163" s="198" t="s">
        <v>230</v>
      </c>
      <c r="G163" s="199" t="s">
        <v>138</v>
      </c>
      <c r="H163" s="200">
        <v>1</v>
      </c>
      <c r="I163" s="201"/>
      <c r="J163" s="202">
        <f>ROUND(I163*H163,2)</f>
        <v>0</v>
      </c>
      <c r="K163" s="198" t="s">
        <v>132</v>
      </c>
      <c r="L163" s="203"/>
      <c r="M163" s="204" t="s">
        <v>1</v>
      </c>
      <c r="N163" s="205" t="s">
        <v>40</v>
      </c>
      <c r="O163" s="88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8" t="s">
        <v>84</v>
      </c>
      <c r="AT163" s="208" t="s">
        <v>128</v>
      </c>
      <c r="AU163" s="208" t="s">
        <v>75</v>
      </c>
      <c r="AY163" s="14" t="s">
        <v>133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4" t="s">
        <v>82</v>
      </c>
      <c r="BK163" s="209">
        <f>ROUND(I163*H163,2)</f>
        <v>0</v>
      </c>
      <c r="BL163" s="14" t="s">
        <v>82</v>
      </c>
      <c r="BM163" s="208" t="s">
        <v>231</v>
      </c>
    </row>
    <row r="164" s="2" customFormat="1">
      <c r="A164" s="35"/>
      <c r="B164" s="36"/>
      <c r="C164" s="37"/>
      <c r="D164" s="210" t="s">
        <v>135</v>
      </c>
      <c r="E164" s="37"/>
      <c r="F164" s="211" t="s">
        <v>230</v>
      </c>
      <c r="G164" s="37"/>
      <c r="H164" s="37"/>
      <c r="I164" s="212"/>
      <c r="J164" s="37"/>
      <c r="K164" s="37"/>
      <c r="L164" s="41"/>
      <c r="M164" s="213"/>
      <c r="N164" s="214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135</v>
      </c>
      <c r="AU164" s="14" t="s">
        <v>75</v>
      </c>
    </row>
    <row r="165" s="2" customFormat="1" ht="24.15" customHeight="1">
      <c r="A165" s="35"/>
      <c r="B165" s="36"/>
      <c r="C165" s="196" t="s">
        <v>232</v>
      </c>
      <c r="D165" s="196" t="s">
        <v>128</v>
      </c>
      <c r="E165" s="197" t="s">
        <v>233</v>
      </c>
      <c r="F165" s="198" t="s">
        <v>234</v>
      </c>
      <c r="G165" s="199" t="s">
        <v>213</v>
      </c>
      <c r="H165" s="200">
        <v>12</v>
      </c>
      <c r="I165" s="201"/>
      <c r="J165" s="202">
        <f>ROUND(I165*H165,2)</f>
        <v>0</v>
      </c>
      <c r="K165" s="198" t="s">
        <v>132</v>
      </c>
      <c r="L165" s="203"/>
      <c r="M165" s="204" t="s">
        <v>1</v>
      </c>
      <c r="N165" s="205" t="s">
        <v>40</v>
      </c>
      <c r="O165" s="88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8" t="s">
        <v>84</v>
      </c>
      <c r="AT165" s="208" t="s">
        <v>128</v>
      </c>
      <c r="AU165" s="208" t="s">
        <v>75</v>
      </c>
      <c r="AY165" s="14" t="s">
        <v>133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4" t="s">
        <v>82</v>
      </c>
      <c r="BK165" s="209">
        <f>ROUND(I165*H165,2)</f>
        <v>0</v>
      </c>
      <c r="BL165" s="14" t="s">
        <v>82</v>
      </c>
      <c r="BM165" s="208" t="s">
        <v>235</v>
      </c>
    </row>
    <row r="166" s="2" customFormat="1">
      <c r="A166" s="35"/>
      <c r="B166" s="36"/>
      <c r="C166" s="37"/>
      <c r="D166" s="210" t="s">
        <v>135</v>
      </c>
      <c r="E166" s="37"/>
      <c r="F166" s="211" t="s">
        <v>234</v>
      </c>
      <c r="G166" s="37"/>
      <c r="H166" s="37"/>
      <c r="I166" s="212"/>
      <c r="J166" s="37"/>
      <c r="K166" s="37"/>
      <c r="L166" s="41"/>
      <c r="M166" s="213"/>
      <c r="N166" s="214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135</v>
      </c>
      <c r="AU166" s="14" t="s">
        <v>75</v>
      </c>
    </row>
    <row r="167" s="2" customFormat="1" ht="24.15" customHeight="1">
      <c r="A167" s="35"/>
      <c r="B167" s="36"/>
      <c r="C167" s="196" t="s">
        <v>236</v>
      </c>
      <c r="D167" s="196" t="s">
        <v>128</v>
      </c>
      <c r="E167" s="197" t="s">
        <v>237</v>
      </c>
      <c r="F167" s="198" t="s">
        <v>238</v>
      </c>
      <c r="G167" s="199" t="s">
        <v>213</v>
      </c>
      <c r="H167" s="200">
        <v>12</v>
      </c>
      <c r="I167" s="201"/>
      <c r="J167" s="202">
        <f>ROUND(I167*H167,2)</f>
        <v>0</v>
      </c>
      <c r="K167" s="198" t="s">
        <v>132</v>
      </c>
      <c r="L167" s="203"/>
      <c r="M167" s="204" t="s">
        <v>1</v>
      </c>
      <c r="N167" s="205" t="s">
        <v>40</v>
      </c>
      <c r="O167" s="88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8" t="s">
        <v>84</v>
      </c>
      <c r="AT167" s="208" t="s">
        <v>128</v>
      </c>
      <c r="AU167" s="208" t="s">
        <v>75</v>
      </c>
      <c r="AY167" s="14" t="s">
        <v>133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4" t="s">
        <v>82</v>
      </c>
      <c r="BK167" s="209">
        <f>ROUND(I167*H167,2)</f>
        <v>0</v>
      </c>
      <c r="BL167" s="14" t="s">
        <v>82</v>
      </c>
      <c r="BM167" s="208" t="s">
        <v>239</v>
      </c>
    </row>
    <row r="168" s="2" customFormat="1">
      <c r="A168" s="35"/>
      <c r="B168" s="36"/>
      <c r="C168" s="37"/>
      <c r="D168" s="210" t="s">
        <v>135</v>
      </c>
      <c r="E168" s="37"/>
      <c r="F168" s="211" t="s">
        <v>238</v>
      </c>
      <c r="G168" s="37"/>
      <c r="H168" s="37"/>
      <c r="I168" s="212"/>
      <c r="J168" s="37"/>
      <c r="K168" s="37"/>
      <c r="L168" s="41"/>
      <c r="M168" s="213"/>
      <c r="N168" s="214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135</v>
      </c>
      <c r="AU168" s="14" t="s">
        <v>75</v>
      </c>
    </row>
    <row r="169" s="2" customFormat="1" ht="24.15" customHeight="1">
      <c r="A169" s="35"/>
      <c r="B169" s="36"/>
      <c r="C169" s="196" t="s">
        <v>240</v>
      </c>
      <c r="D169" s="196" t="s">
        <v>128</v>
      </c>
      <c r="E169" s="197" t="s">
        <v>241</v>
      </c>
      <c r="F169" s="198" t="s">
        <v>242</v>
      </c>
      <c r="G169" s="199" t="s">
        <v>213</v>
      </c>
      <c r="H169" s="200">
        <v>50</v>
      </c>
      <c r="I169" s="201"/>
      <c r="J169" s="202">
        <f>ROUND(I169*H169,2)</f>
        <v>0</v>
      </c>
      <c r="K169" s="198" t="s">
        <v>132</v>
      </c>
      <c r="L169" s="203"/>
      <c r="M169" s="204" t="s">
        <v>1</v>
      </c>
      <c r="N169" s="205" t="s">
        <v>40</v>
      </c>
      <c r="O169" s="88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8" t="s">
        <v>84</v>
      </c>
      <c r="AT169" s="208" t="s">
        <v>128</v>
      </c>
      <c r="AU169" s="208" t="s">
        <v>75</v>
      </c>
      <c r="AY169" s="14" t="s">
        <v>133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4" t="s">
        <v>82</v>
      </c>
      <c r="BK169" s="209">
        <f>ROUND(I169*H169,2)</f>
        <v>0</v>
      </c>
      <c r="BL169" s="14" t="s">
        <v>82</v>
      </c>
      <c r="BM169" s="208" t="s">
        <v>243</v>
      </c>
    </row>
    <row r="170" s="2" customFormat="1">
      <c r="A170" s="35"/>
      <c r="B170" s="36"/>
      <c r="C170" s="37"/>
      <c r="D170" s="210" t="s">
        <v>135</v>
      </c>
      <c r="E170" s="37"/>
      <c r="F170" s="211" t="s">
        <v>242</v>
      </c>
      <c r="G170" s="37"/>
      <c r="H170" s="37"/>
      <c r="I170" s="212"/>
      <c r="J170" s="37"/>
      <c r="K170" s="37"/>
      <c r="L170" s="41"/>
      <c r="M170" s="213"/>
      <c r="N170" s="214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135</v>
      </c>
      <c r="AU170" s="14" t="s">
        <v>75</v>
      </c>
    </row>
    <row r="171" s="2" customFormat="1" ht="24.15" customHeight="1">
      <c r="A171" s="35"/>
      <c r="B171" s="36"/>
      <c r="C171" s="215" t="s">
        <v>244</v>
      </c>
      <c r="D171" s="215" t="s">
        <v>149</v>
      </c>
      <c r="E171" s="216" t="s">
        <v>245</v>
      </c>
      <c r="F171" s="217" t="s">
        <v>246</v>
      </c>
      <c r="G171" s="218" t="s">
        <v>213</v>
      </c>
      <c r="H171" s="219">
        <v>9</v>
      </c>
      <c r="I171" s="220"/>
      <c r="J171" s="221">
        <f>ROUND(I171*H171,2)</f>
        <v>0</v>
      </c>
      <c r="K171" s="217" t="s">
        <v>132</v>
      </c>
      <c r="L171" s="41"/>
      <c r="M171" s="222" t="s">
        <v>1</v>
      </c>
      <c r="N171" s="223" t="s">
        <v>40</v>
      </c>
      <c r="O171" s="88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8" t="s">
        <v>82</v>
      </c>
      <c r="AT171" s="208" t="s">
        <v>149</v>
      </c>
      <c r="AU171" s="208" t="s">
        <v>75</v>
      </c>
      <c r="AY171" s="14" t="s">
        <v>133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4" t="s">
        <v>82</v>
      </c>
      <c r="BK171" s="209">
        <f>ROUND(I171*H171,2)</f>
        <v>0</v>
      </c>
      <c r="BL171" s="14" t="s">
        <v>82</v>
      </c>
      <c r="BM171" s="208" t="s">
        <v>247</v>
      </c>
    </row>
    <row r="172" s="2" customFormat="1">
      <c r="A172" s="35"/>
      <c r="B172" s="36"/>
      <c r="C172" s="37"/>
      <c r="D172" s="210" t="s">
        <v>135</v>
      </c>
      <c r="E172" s="37"/>
      <c r="F172" s="211" t="s">
        <v>248</v>
      </c>
      <c r="G172" s="37"/>
      <c r="H172" s="37"/>
      <c r="I172" s="212"/>
      <c r="J172" s="37"/>
      <c r="K172" s="37"/>
      <c r="L172" s="41"/>
      <c r="M172" s="213"/>
      <c r="N172" s="214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135</v>
      </c>
      <c r="AU172" s="14" t="s">
        <v>75</v>
      </c>
    </row>
    <row r="173" s="2" customFormat="1" ht="62.7" customHeight="1">
      <c r="A173" s="35"/>
      <c r="B173" s="36"/>
      <c r="C173" s="196" t="s">
        <v>249</v>
      </c>
      <c r="D173" s="196" t="s">
        <v>128</v>
      </c>
      <c r="E173" s="197" t="s">
        <v>250</v>
      </c>
      <c r="F173" s="198" t="s">
        <v>251</v>
      </c>
      <c r="G173" s="199" t="s">
        <v>138</v>
      </c>
      <c r="H173" s="200">
        <v>1</v>
      </c>
      <c r="I173" s="201"/>
      <c r="J173" s="202">
        <f>ROUND(I173*H173,2)</f>
        <v>0</v>
      </c>
      <c r="K173" s="198" t="s">
        <v>132</v>
      </c>
      <c r="L173" s="203"/>
      <c r="M173" s="204" t="s">
        <v>1</v>
      </c>
      <c r="N173" s="205" t="s">
        <v>40</v>
      </c>
      <c r="O173" s="88"/>
      <c r="P173" s="206">
        <f>O173*H173</f>
        <v>0</v>
      </c>
      <c r="Q173" s="206">
        <v>0</v>
      </c>
      <c r="R173" s="206">
        <f>Q173*H173</f>
        <v>0</v>
      </c>
      <c r="S173" s="206">
        <v>0</v>
      </c>
      <c r="T173" s="20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8" t="s">
        <v>222</v>
      </c>
      <c r="AT173" s="208" t="s">
        <v>128</v>
      </c>
      <c r="AU173" s="208" t="s">
        <v>75</v>
      </c>
      <c r="AY173" s="14" t="s">
        <v>133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4" t="s">
        <v>82</v>
      </c>
      <c r="BK173" s="209">
        <f>ROUND(I173*H173,2)</f>
        <v>0</v>
      </c>
      <c r="BL173" s="14" t="s">
        <v>222</v>
      </c>
      <c r="BM173" s="208" t="s">
        <v>252</v>
      </c>
    </row>
    <row r="174" s="2" customFormat="1">
      <c r="A174" s="35"/>
      <c r="B174" s="36"/>
      <c r="C174" s="37"/>
      <c r="D174" s="210" t="s">
        <v>135</v>
      </c>
      <c r="E174" s="37"/>
      <c r="F174" s="211" t="s">
        <v>251</v>
      </c>
      <c r="G174" s="37"/>
      <c r="H174" s="37"/>
      <c r="I174" s="212"/>
      <c r="J174" s="37"/>
      <c r="K174" s="37"/>
      <c r="L174" s="41"/>
      <c r="M174" s="213"/>
      <c r="N174" s="214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135</v>
      </c>
      <c r="AU174" s="14" t="s">
        <v>75</v>
      </c>
    </row>
    <row r="175" s="2" customFormat="1" ht="62.7" customHeight="1">
      <c r="A175" s="35"/>
      <c r="B175" s="36"/>
      <c r="C175" s="196" t="s">
        <v>253</v>
      </c>
      <c r="D175" s="196" t="s">
        <v>128</v>
      </c>
      <c r="E175" s="197" t="s">
        <v>254</v>
      </c>
      <c r="F175" s="198" t="s">
        <v>255</v>
      </c>
      <c r="G175" s="199" t="s">
        <v>138</v>
      </c>
      <c r="H175" s="200">
        <v>1</v>
      </c>
      <c r="I175" s="201"/>
      <c r="J175" s="202">
        <f>ROUND(I175*H175,2)</f>
        <v>0</v>
      </c>
      <c r="K175" s="198" t="s">
        <v>132</v>
      </c>
      <c r="L175" s="203"/>
      <c r="M175" s="204" t="s">
        <v>1</v>
      </c>
      <c r="N175" s="205" t="s">
        <v>40</v>
      </c>
      <c r="O175" s="88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84</v>
      </c>
      <c r="AT175" s="208" t="s">
        <v>128</v>
      </c>
      <c r="AU175" s="208" t="s">
        <v>75</v>
      </c>
      <c r="AY175" s="14" t="s">
        <v>133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4" t="s">
        <v>82</v>
      </c>
      <c r="BK175" s="209">
        <f>ROUND(I175*H175,2)</f>
        <v>0</v>
      </c>
      <c r="BL175" s="14" t="s">
        <v>82</v>
      </c>
      <c r="BM175" s="208" t="s">
        <v>256</v>
      </c>
    </row>
    <row r="176" s="2" customFormat="1">
      <c r="A176" s="35"/>
      <c r="B176" s="36"/>
      <c r="C176" s="37"/>
      <c r="D176" s="210" t="s">
        <v>135</v>
      </c>
      <c r="E176" s="37"/>
      <c r="F176" s="211" t="s">
        <v>255</v>
      </c>
      <c r="G176" s="37"/>
      <c r="H176" s="37"/>
      <c r="I176" s="212"/>
      <c r="J176" s="37"/>
      <c r="K176" s="37"/>
      <c r="L176" s="41"/>
      <c r="M176" s="213"/>
      <c r="N176" s="214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135</v>
      </c>
      <c r="AU176" s="14" t="s">
        <v>75</v>
      </c>
    </row>
    <row r="177" s="2" customFormat="1" ht="37.8" customHeight="1">
      <c r="A177" s="35"/>
      <c r="B177" s="36"/>
      <c r="C177" s="196" t="s">
        <v>257</v>
      </c>
      <c r="D177" s="196" t="s">
        <v>128</v>
      </c>
      <c r="E177" s="197" t="s">
        <v>258</v>
      </c>
      <c r="F177" s="198" t="s">
        <v>259</v>
      </c>
      <c r="G177" s="199" t="s">
        <v>138</v>
      </c>
      <c r="H177" s="200">
        <v>2</v>
      </c>
      <c r="I177" s="201"/>
      <c r="J177" s="202">
        <f>ROUND(I177*H177,2)</f>
        <v>0</v>
      </c>
      <c r="K177" s="198" t="s">
        <v>132</v>
      </c>
      <c r="L177" s="203"/>
      <c r="M177" s="204" t="s">
        <v>1</v>
      </c>
      <c r="N177" s="205" t="s">
        <v>40</v>
      </c>
      <c r="O177" s="88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8" t="s">
        <v>84</v>
      </c>
      <c r="AT177" s="208" t="s">
        <v>128</v>
      </c>
      <c r="AU177" s="208" t="s">
        <v>75</v>
      </c>
      <c r="AY177" s="14" t="s">
        <v>133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4" t="s">
        <v>82</v>
      </c>
      <c r="BK177" s="209">
        <f>ROUND(I177*H177,2)</f>
        <v>0</v>
      </c>
      <c r="BL177" s="14" t="s">
        <v>82</v>
      </c>
      <c r="BM177" s="208" t="s">
        <v>260</v>
      </c>
    </row>
    <row r="178" s="2" customFormat="1">
      <c r="A178" s="35"/>
      <c r="B178" s="36"/>
      <c r="C178" s="37"/>
      <c r="D178" s="210" t="s">
        <v>135</v>
      </c>
      <c r="E178" s="37"/>
      <c r="F178" s="211" t="s">
        <v>259</v>
      </c>
      <c r="G178" s="37"/>
      <c r="H178" s="37"/>
      <c r="I178" s="212"/>
      <c r="J178" s="37"/>
      <c r="K178" s="37"/>
      <c r="L178" s="41"/>
      <c r="M178" s="213"/>
      <c r="N178" s="214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135</v>
      </c>
      <c r="AU178" s="14" t="s">
        <v>75</v>
      </c>
    </row>
    <row r="179" s="2" customFormat="1" ht="37.8" customHeight="1">
      <c r="A179" s="35"/>
      <c r="B179" s="36"/>
      <c r="C179" s="196" t="s">
        <v>261</v>
      </c>
      <c r="D179" s="196" t="s">
        <v>128</v>
      </c>
      <c r="E179" s="197" t="s">
        <v>262</v>
      </c>
      <c r="F179" s="198" t="s">
        <v>263</v>
      </c>
      <c r="G179" s="199" t="s">
        <v>138</v>
      </c>
      <c r="H179" s="200">
        <v>2</v>
      </c>
      <c r="I179" s="201"/>
      <c r="J179" s="202">
        <f>ROUND(I179*H179,2)</f>
        <v>0</v>
      </c>
      <c r="K179" s="198" t="s">
        <v>132</v>
      </c>
      <c r="L179" s="203"/>
      <c r="M179" s="204" t="s">
        <v>1</v>
      </c>
      <c r="N179" s="205" t="s">
        <v>40</v>
      </c>
      <c r="O179" s="88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8" t="s">
        <v>84</v>
      </c>
      <c r="AT179" s="208" t="s">
        <v>128</v>
      </c>
      <c r="AU179" s="208" t="s">
        <v>75</v>
      </c>
      <c r="AY179" s="14" t="s">
        <v>133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4" t="s">
        <v>82</v>
      </c>
      <c r="BK179" s="209">
        <f>ROUND(I179*H179,2)</f>
        <v>0</v>
      </c>
      <c r="BL179" s="14" t="s">
        <v>82</v>
      </c>
      <c r="BM179" s="208" t="s">
        <v>264</v>
      </c>
    </row>
    <row r="180" s="2" customFormat="1">
      <c r="A180" s="35"/>
      <c r="B180" s="36"/>
      <c r="C180" s="37"/>
      <c r="D180" s="210" t="s">
        <v>135</v>
      </c>
      <c r="E180" s="37"/>
      <c r="F180" s="211" t="s">
        <v>263</v>
      </c>
      <c r="G180" s="37"/>
      <c r="H180" s="37"/>
      <c r="I180" s="212"/>
      <c r="J180" s="37"/>
      <c r="K180" s="37"/>
      <c r="L180" s="41"/>
      <c r="M180" s="213"/>
      <c r="N180" s="214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135</v>
      </c>
      <c r="AU180" s="14" t="s">
        <v>75</v>
      </c>
    </row>
    <row r="181" s="2" customFormat="1" ht="37.8" customHeight="1">
      <c r="A181" s="35"/>
      <c r="B181" s="36"/>
      <c r="C181" s="196" t="s">
        <v>265</v>
      </c>
      <c r="D181" s="196" t="s">
        <v>128</v>
      </c>
      <c r="E181" s="197" t="s">
        <v>266</v>
      </c>
      <c r="F181" s="198" t="s">
        <v>267</v>
      </c>
      <c r="G181" s="199" t="s">
        <v>138</v>
      </c>
      <c r="H181" s="200">
        <v>1</v>
      </c>
      <c r="I181" s="201"/>
      <c r="J181" s="202">
        <f>ROUND(I181*H181,2)</f>
        <v>0</v>
      </c>
      <c r="K181" s="198" t="s">
        <v>132</v>
      </c>
      <c r="L181" s="203"/>
      <c r="M181" s="204" t="s">
        <v>1</v>
      </c>
      <c r="N181" s="205" t="s">
        <v>40</v>
      </c>
      <c r="O181" s="88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8" t="s">
        <v>84</v>
      </c>
      <c r="AT181" s="208" t="s">
        <v>128</v>
      </c>
      <c r="AU181" s="208" t="s">
        <v>75</v>
      </c>
      <c r="AY181" s="14" t="s">
        <v>133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4" t="s">
        <v>82</v>
      </c>
      <c r="BK181" s="209">
        <f>ROUND(I181*H181,2)</f>
        <v>0</v>
      </c>
      <c r="BL181" s="14" t="s">
        <v>82</v>
      </c>
      <c r="BM181" s="208" t="s">
        <v>268</v>
      </c>
    </row>
    <row r="182" s="2" customFormat="1">
      <c r="A182" s="35"/>
      <c r="B182" s="36"/>
      <c r="C182" s="37"/>
      <c r="D182" s="210" t="s">
        <v>135</v>
      </c>
      <c r="E182" s="37"/>
      <c r="F182" s="211" t="s">
        <v>267</v>
      </c>
      <c r="G182" s="37"/>
      <c r="H182" s="37"/>
      <c r="I182" s="212"/>
      <c r="J182" s="37"/>
      <c r="K182" s="37"/>
      <c r="L182" s="41"/>
      <c r="M182" s="213"/>
      <c r="N182" s="214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135</v>
      </c>
      <c r="AU182" s="14" t="s">
        <v>75</v>
      </c>
    </row>
    <row r="183" s="2" customFormat="1" ht="37.8" customHeight="1">
      <c r="A183" s="35"/>
      <c r="B183" s="36"/>
      <c r="C183" s="196" t="s">
        <v>269</v>
      </c>
      <c r="D183" s="196" t="s">
        <v>128</v>
      </c>
      <c r="E183" s="197" t="s">
        <v>270</v>
      </c>
      <c r="F183" s="198" t="s">
        <v>271</v>
      </c>
      <c r="G183" s="199" t="s">
        <v>138</v>
      </c>
      <c r="H183" s="200">
        <v>1</v>
      </c>
      <c r="I183" s="201"/>
      <c r="J183" s="202">
        <f>ROUND(I183*H183,2)</f>
        <v>0</v>
      </c>
      <c r="K183" s="198" t="s">
        <v>132</v>
      </c>
      <c r="L183" s="203"/>
      <c r="M183" s="204" t="s">
        <v>1</v>
      </c>
      <c r="N183" s="205" t="s">
        <v>40</v>
      </c>
      <c r="O183" s="88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84</v>
      </c>
      <c r="AT183" s="208" t="s">
        <v>128</v>
      </c>
      <c r="AU183" s="208" t="s">
        <v>75</v>
      </c>
      <c r="AY183" s="14" t="s">
        <v>133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4" t="s">
        <v>82</v>
      </c>
      <c r="BK183" s="209">
        <f>ROUND(I183*H183,2)</f>
        <v>0</v>
      </c>
      <c r="BL183" s="14" t="s">
        <v>82</v>
      </c>
      <c r="BM183" s="208" t="s">
        <v>272</v>
      </c>
    </row>
    <row r="184" s="2" customFormat="1">
      <c r="A184" s="35"/>
      <c r="B184" s="36"/>
      <c r="C184" s="37"/>
      <c r="D184" s="210" t="s">
        <v>135</v>
      </c>
      <c r="E184" s="37"/>
      <c r="F184" s="211" t="s">
        <v>271</v>
      </c>
      <c r="G184" s="37"/>
      <c r="H184" s="37"/>
      <c r="I184" s="212"/>
      <c r="J184" s="37"/>
      <c r="K184" s="37"/>
      <c r="L184" s="41"/>
      <c r="M184" s="213"/>
      <c r="N184" s="214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135</v>
      </c>
      <c r="AU184" s="14" t="s">
        <v>75</v>
      </c>
    </row>
    <row r="185" s="2" customFormat="1" ht="37.8" customHeight="1">
      <c r="A185" s="35"/>
      <c r="B185" s="36"/>
      <c r="C185" s="196" t="s">
        <v>273</v>
      </c>
      <c r="D185" s="196" t="s">
        <v>128</v>
      </c>
      <c r="E185" s="197" t="s">
        <v>274</v>
      </c>
      <c r="F185" s="198" t="s">
        <v>275</v>
      </c>
      <c r="G185" s="199" t="s">
        <v>138</v>
      </c>
      <c r="H185" s="200">
        <v>2</v>
      </c>
      <c r="I185" s="201"/>
      <c r="J185" s="202">
        <f>ROUND(I185*H185,2)</f>
        <v>0</v>
      </c>
      <c r="K185" s="198" t="s">
        <v>132</v>
      </c>
      <c r="L185" s="203"/>
      <c r="M185" s="204" t="s">
        <v>1</v>
      </c>
      <c r="N185" s="205" t="s">
        <v>40</v>
      </c>
      <c r="O185" s="88"/>
      <c r="P185" s="206">
        <f>O185*H185</f>
        <v>0</v>
      </c>
      <c r="Q185" s="206">
        <v>0</v>
      </c>
      <c r="R185" s="206">
        <f>Q185*H185</f>
        <v>0</v>
      </c>
      <c r="S185" s="206">
        <v>0</v>
      </c>
      <c r="T185" s="20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8" t="s">
        <v>84</v>
      </c>
      <c r="AT185" s="208" t="s">
        <v>128</v>
      </c>
      <c r="AU185" s="208" t="s">
        <v>75</v>
      </c>
      <c r="AY185" s="14" t="s">
        <v>133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4" t="s">
        <v>82</v>
      </c>
      <c r="BK185" s="209">
        <f>ROUND(I185*H185,2)</f>
        <v>0</v>
      </c>
      <c r="BL185" s="14" t="s">
        <v>82</v>
      </c>
      <c r="BM185" s="208" t="s">
        <v>276</v>
      </c>
    </row>
    <row r="186" s="2" customFormat="1">
      <c r="A186" s="35"/>
      <c r="B186" s="36"/>
      <c r="C186" s="37"/>
      <c r="D186" s="210" t="s">
        <v>135</v>
      </c>
      <c r="E186" s="37"/>
      <c r="F186" s="211" t="s">
        <v>275</v>
      </c>
      <c r="G186" s="37"/>
      <c r="H186" s="37"/>
      <c r="I186" s="212"/>
      <c r="J186" s="37"/>
      <c r="K186" s="37"/>
      <c r="L186" s="41"/>
      <c r="M186" s="213"/>
      <c r="N186" s="214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135</v>
      </c>
      <c r="AU186" s="14" t="s">
        <v>75</v>
      </c>
    </row>
    <row r="187" s="2" customFormat="1" ht="24.15" customHeight="1">
      <c r="A187" s="35"/>
      <c r="B187" s="36"/>
      <c r="C187" s="215" t="s">
        <v>277</v>
      </c>
      <c r="D187" s="215" t="s">
        <v>149</v>
      </c>
      <c r="E187" s="216" t="s">
        <v>278</v>
      </c>
      <c r="F187" s="217" t="s">
        <v>279</v>
      </c>
      <c r="G187" s="218" t="s">
        <v>138</v>
      </c>
      <c r="H187" s="219">
        <v>10</v>
      </c>
      <c r="I187" s="220"/>
      <c r="J187" s="221">
        <f>ROUND(I187*H187,2)</f>
        <v>0</v>
      </c>
      <c r="K187" s="217" t="s">
        <v>132</v>
      </c>
      <c r="L187" s="41"/>
      <c r="M187" s="222" t="s">
        <v>1</v>
      </c>
      <c r="N187" s="223" t="s">
        <v>40</v>
      </c>
      <c r="O187" s="88"/>
      <c r="P187" s="206">
        <f>O187*H187</f>
        <v>0</v>
      </c>
      <c r="Q187" s="206">
        <v>0</v>
      </c>
      <c r="R187" s="206">
        <f>Q187*H187</f>
        <v>0</v>
      </c>
      <c r="S187" s="206">
        <v>0</v>
      </c>
      <c r="T187" s="20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8" t="s">
        <v>82</v>
      </c>
      <c r="AT187" s="208" t="s">
        <v>149</v>
      </c>
      <c r="AU187" s="208" t="s">
        <v>75</v>
      </c>
      <c r="AY187" s="14" t="s">
        <v>133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14" t="s">
        <v>82</v>
      </c>
      <c r="BK187" s="209">
        <f>ROUND(I187*H187,2)</f>
        <v>0</v>
      </c>
      <c r="BL187" s="14" t="s">
        <v>82</v>
      </c>
      <c r="BM187" s="208" t="s">
        <v>280</v>
      </c>
    </row>
    <row r="188" s="2" customFormat="1">
      <c r="A188" s="35"/>
      <c r="B188" s="36"/>
      <c r="C188" s="37"/>
      <c r="D188" s="210" t="s">
        <v>135</v>
      </c>
      <c r="E188" s="37"/>
      <c r="F188" s="211" t="s">
        <v>279</v>
      </c>
      <c r="G188" s="37"/>
      <c r="H188" s="37"/>
      <c r="I188" s="212"/>
      <c r="J188" s="37"/>
      <c r="K188" s="37"/>
      <c r="L188" s="41"/>
      <c r="M188" s="213"/>
      <c r="N188" s="214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135</v>
      </c>
      <c r="AU188" s="14" t="s">
        <v>75</v>
      </c>
    </row>
    <row r="189" s="2" customFormat="1" ht="24.15" customHeight="1">
      <c r="A189" s="35"/>
      <c r="B189" s="36"/>
      <c r="C189" s="196" t="s">
        <v>281</v>
      </c>
      <c r="D189" s="196" t="s">
        <v>128</v>
      </c>
      <c r="E189" s="197" t="s">
        <v>282</v>
      </c>
      <c r="F189" s="198" t="s">
        <v>283</v>
      </c>
      <c r="G189" s="199" t="s">
        <v>138</v>
      </c>
      <c r="H189" s="200">
        <v>1</v>
      </c>
      <c r="I189" s="201"/>
      <c r="J189" s="202">
        <f>ROUND(I189*H189,2)</f>
        <v>0</v>
      </c>
      <c r="K189" s="198" t="s">
        <v>132</v>
      </c>
      <c r="L189" s="203"/>
      <c r="M189" s="204" t="s">
        <v>1</v>
      </c>
      <c r="N189" s="205" t="s">
        <v>40</v>
      </c>
      <c r="O189" s="88"/>
      <c r="P189" s="206">
        <f>O189*H189</f>
        <v>0</v>
      </c>
      <c r="Q189" s="206">
        <v>0</v>
      </c>
      <c r="R189" s="206">
        <f>Q189*H189</f>
        <v>0</v>
      </c>
      <c r="S189" s="206">
        <v>0</v>
      </c>
      <c r="T189" s="20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8" t="s">
        <v>222</v>
      </c>
      <c r="AT189" s="208" t="s">
        <v>128</v>
      </c>
      <c r="AU189" s="208" t="s">
        <v>75</v>
      </c>
      <c r="AY189" s="14" t="s">
        <v>133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4" t="s">
        <v>82</v>
      </c>
      <c r="BK189" s="209">
        <f>ROUND(I189*H189,2)</f>
        <v>0</v>
      </c>
      <c r="BL189" s="14" t="s">
        <v>222</v>
      </c>
      <c r="BM189" s="208" t="s">
        <v>284</v>
      </c>
    </row>
    <row r="190" s="2" customFormat="1">
      <c r="A190" s="35"/>
      <c r="B190" s="36"/>
      <c r="C190" s="37"/>
      <c r="D190" s="210" t="s">
        <v>135</v>
      </c>
      <c r="E190" s="37"/>
      <c r="F190" s="211" t="s">
        <v>283</v>
      </c>
      <c r="G190" s="37"/>
      <c r="H190" s="37"/>
      <c r="I190" s="212"/>
      <c r="J190" s="37"/>
      <c r="K190" s="37"/>
      <c r="L190" s="41"/>
      <c r="M190" s="213"/>
      <c r="N190" s="214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135</v>
      </c>
      <c r="AU190" s="14" t="s">
        <v>75</v>
      </c>
    </row>
    <row r="191" s="2" customFormat="1" ht="24.15" customHeight="1">
      <c r="A191" s="35"/>
      <c r="B191" s="36"/>
      <c r="C191" s="215" t="s">
        <v>285</v>
      </c>
      <c r="D191" s="215" t="s">
        <v>149</v>
      </c>
      <c r="E191" s="216" t="s">
        <v>286</v>
      </c>
      <c r="F191" s="217" t="s">
        <v>287</v>
      </c>
      <c r="G191" s="218" t="s">
        <v>138</v>
      </c>
      <c r="H191" s="219">
        <v>1</v>
      </c>
      <c r="I191" s="220"/>
      <c r="J191" s="221">
        <f>ROUND(I191*H191,2)</f>
        <v>0</v>
      </c>
      <c r="K191" s="217" t="s">
        <v>132</v>
      </c>
      <c r="L191" s="41"/>
      <c r="M191" s="222" t="s">
        <v>1</v>
      </c>
      <c r="N191" s="223" t="s">
        <v>40</v>
      </c>
      <c r="O191" s="88"/>
      <c r="P191" s="206">
        <f>O191*H191</f>
        <v>0</v>
      </c>
      <c r="Q191" s="206">
        <v>0</v>
      </c>
      <c r="R191" s="206">
        <f>Q191*H191</f>
        <v>0</v>
      </c>
      <c r="S191" s="206">
        <v>0</v>
      </c>
      <c r="T191" s="20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8" t="s">
        <v>82</v>
      </c>
      <c r="AT191" s="208" t="s">
        <v>149</v>
      </c>
      <c r="AU191" s="208" t="s">
        <v>75</v>
      </c>
      <c r="AY191" s="14" t="s">
        <v>133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4" t="s">
        <v>82</v>
      </c>
      <c r="BK191" s="209">
        <f>ROUND(I191*H191,2)</f>
        <v>0</v>
      </c>
      <c r="BL191" s="14" t="s">
        <v>82</v>
      </c>
      <c r="BM191" s="208" t="s">
        <v>288</v>
      </c>
    </row>
    <row r="192" s="2" customFormat="1">
      <c r="A192" s="35"/>
      <c r="B192" s="36"/>
      <c r="C192" s="37"/>
      <c r="D192" s="210" t="s">
        <v>135</v>
      </c>
      <c r="E192" s="37"/>
      <c r="F192" s="211" t="s">
        <v>289</v>
      </c>
      <c r="G192" s="37"/>
      <c r="H192" s="37"/>
      <c r="I192" s="212"/>
      <c r="J192" s="37"/>
      <c r="K192" s="37"/>
      <c r="L192" s="41"/>
      <c r="M192" s="213"/>
      <c r="N192" s="214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135</v>
      </c>
      <c r="AU192" s="14" t="s">
        <v>75</v>
      </c>
    </row>
    <row r="193" s="2" customFormat="1" ht="24.15" customHeight="1">
      <c r="A193" s="35"/>
      <c r="B193" s="36"/>
      <c r="C193" s="196" t="s">
        <v>290</v>
      </c>
      <c r="D193" s="196" t="s">
        <v>128</v>
      </c>
      <c r="E193" s="197" t="s">
        <v>291</v>
      </c>
      <c r="F193" s="198" t="s">
        <v>292</v>
      </c>
      <c r="G193" s="199" t="s">
        <v>138</v>
      </c>
      <c r="H193" s="200">
        <v>1</v>
      </c>
      <c r="I193" s="201"/>
      <c r="J193" s="202">
        <f>ROUND(I193*H193,2)</f>
        <v>0</v>
      </c>
      <c r="K193" s="198" t="s">
        <v>132</v>
      </c>
      <c r="L193" s="203"/>
      <c r="M193" s="204" t="s">
        <v>1</v>
      </c>
      <c r="N193" s="205" t="s">
        <v>40</v>
      </c>
      <c r="O193" s="88"/>
      <c r="P193" s="206">
        <f>O193*H193</f>
        <v>0</v>
      </c>
      <c r="Q193" s="206">
        <v>0</v>
      </c>
      <c r="R193" s="206">
        <f>Q193*H193</f>
        <v>0</v>
      </c>
      <c r="S193" s="206">
        <v>0</v>
      </c>
      <c r="T193" s="20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8" t="s">
        <v>222</v>
      </c>
      <c r="AT193" s="208" t="s">
        <v>128</v>
      </c>
      <c r="AU193" s="208" t="s">
        <v>75</v>
      </c>
      <c r="AY193" s="14" t="s">
        <v>133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4" t="s">
        <v>82</v>
      </c>
      <c r="BK193" s="209">
        <f>ROUND(I193*H193,2)</f>
        <v>0</v>
      </c>
      <c r="BL193" s="14" t="s">
        <v>222</v>
      </c>
      <c r="BM193" s="208" t="s">
        <v>293</v>
      </c>
    </row>
    <row r="194" s="2" customFormat="1">
      <c r="A194" s="35"/>
      <c r="B194" s="36"/>
      <c r="C194" s="37"/>
      <c r="D194" s="210" t="s">
        <v>135</v>
      </c>
      <c r="E194" s="37"/>
      <c r="F194" s="211" t="s">
        <v>292</v>
      </c>
      <c r="G194" s="37"/>
      <c r="H194" s="37"/>
      <c r="I194" s="212"/>
      <c r="J194" s="37"/>
      <c r="K194" s="37"/>
      <c r="L194" s="41"/>
      <c r="M194" s="213"/>
      <c r="N194" s="214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135</v>
      </c>
      <c r="AU194" s="14" t="s">
        <v>75</v>
      </c>
    </row>
    <row r="195" s="2" customFormat="1" ht="24.15" customHeight="1">
      <c r="A195" s="35"/>
      <c r="B195" s="36"/>
      <c r="C195" s="215" t="s">
        <v>294</v>
      </c>
      <c r="D195" s="215" t="s">
        <v>149</v>
      </c>
      <c r="E195" s="216" t="s">
        <v>295</v>
      </c>
      <c r="F195" s="217" t="s">
        <v>296</v>
      </c>
      <c r="G195" s="218" t="s">
        <v>138</v>
      </c>
      <c r="H195" s="219">
        <v>1</v>
      </c>
      <c r="I195" s="220"/>
      <c r="J195" s="221">
        <f>ROUND(I195*H195,2)</f>
        <v>0</v>
      </c>
      <c r="K195" s="217" t="s">
        <v>132</v>
      </c>
      <c r="L195" s="41"/>
      <c r="M195" s="222" t="s">
        <v>1</v>
      </c>
      <c r="N195" s="223" t="s">
        <v>40</v>
      </c>
      <c r="O195" s="88"/>
      <c r="P195" s="206">
        <f>O195*H195</f>
        <v>0</v>
      </c>
      <c r="Q195" s="206">
        <v>0</v>
      </c>
      <c r="R195" s="206">
        <f>Q195*H195</f>
        <v>0</v>
      </c>
      <c r="S195" s="206">
        <v>0</v>
      </c>
      <c r="T195" s="20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8" t="s">
        <v>82</v>
      </c>
      <c r="AT195" s="208" t="s">
        <v>149</v>
      </c>
      <c r="AU195" s="208" t="s">
        <v>75</v>
      </c>
      <c r="AY195" s="14" t="s">
        <v>133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4" t="s">
        <v>82</v>
      </c>
      <c r="BK195" s="209">
        <f>ROUND(I195*H195,2)</f>
        <v>0</v>
      </c>
      <c r="BL195" s="14" t="s">
        <v>82</v>
      </c>
      <c r="BM195" s="208" t="s">
        <v>297</v>
      </c>
    </row>
    <row r="196" s="2" customFormat="1">
      <c r="A196" s="35"/>
      <c r="B196" s="36"/>
      <c r="C196" s="37"/>
      <c r="D196" s="210" t="s">
        <v>135</v>
      </c>
      <c r="E196" s="37"/>
      <c r="F196" s="211" t="s">
        <v>298</v>
      </c>
      <c r="G196" s="37"/>
      <c r="H196" s="37"/>
      <c r="I196" s="212"/>
      <c r="J196" s="37"/>
      <c r="K196" s="37"/>
      <c r="L196" s="41"/>
      <c r="M196" s="213"/>
      <c r="N196" s="214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135</v>
      </c>
      <c r="AU196" s="14" t="s">
        <v>75</v>
      </c>
    </row>
    <row r="197" s="2" customFormat="1" ht="37.8" customHeight="1">
      <c r="A197" s="35"/>
      <c r="B197" s="36"/>
      <c r="C197" s="215" t="s">
        <v>299</v>
      </c>
      <c r="D197" s="215" t="s">
        <v>149</v>
      </c>
      <c r="E197" s="216" t="s">
        <v>300</v>
      </c>
      <c r="F197" s="217" t="s">
        <v>301</v>
      </c>
      <c r="G197" s="218" t="s">
        <v>138</v>
      </c>
      <c r="H197" s="219">
        <v>2</v>
      </c>
      <c r="I197" s="220"/>
      <c r="J197" s="221">
        <f>ROUND(I197*H197,2)</f>
        <v>0</v>
      </c>
      <c r="K197" s="217" t="s">
        <v>132</v>
      </c>
      <c r="L197" s="41"/>
      <c r="M197" s="222" t="s">
        <v>1</v>
      </c>
      <c r="N197" s="223" t="s">
        <v>40</v>
      </c>
      <c r="O197" s="88"/>
      <c r="P197" s="206">
        <f>O197*H197</f>
        <v>0</v>
      </c>
      <c r="Q197" s="206">
        <v>0</v>
      </c>
      <c r="R197" s="206">
        <f>Q197*H197</f>
        <v>0</v>
      </c>
      <c r="S197" s="206">
        <v>0</v>
      </c>
      <c r="T197" s="20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8" t="s">
        <v>82</v>
      </c>
      <c r="AT197" s="208" t="s">
        <v>149</v>
      </c>
      <c r="AU197" s="208" t="s">
        <v>75</v>
      </c>
      <c r="AY197" s="14" t="s">
        <v>133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4" t="s">
        <v>82</v>
      </c>
      <c r="BK197" s="209">
        <f>ROUND(I197*H197,2)</f>
        <v>0</v>
      </c>
      <c r="BL197" s="14" t="s">
        <v>82</v>
      </c>
      <c r="BM197" s="208" t="s">
        <v>302</v>
      </c>
    </row>
    <row r="198" s="2" customFormat="1">
      <c r="A198" s="35"/>
      <c r="B198" s="36"/>
      <c r="C198" s="37"/>
      <c r="D198" s="210" t="s">
        <v>135</v>
      </c>
      <c r="E198" s="37"/>
      <c r="F198" s="211" t="s">
        <v>303</v>
      </c>
      <c r="G198" s="37"/>
      <c r="H198" s="37"/>
      <c r="I198" s="212"/>
      <c r="J198" s="37"/>
      <c r="K198" s="37"/>
      <c r="L198" s="41"/>
      <c r="M198" s="213"/>
      <c r="N198" s="214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135</v>
      </c>
      <c r="AU198" s="14" t="s">
        <v>75</v>
      </c>
    </row>
    <row r="199" s="2" customFormat="1" ht="24.15" customHeight="1">
      <c r="A199" s="35"/>
      <c r="B199" s="36"/>
      <c r="C199" s="215" t="s">
        <v>304</v>
      </c>
      <c r="D199" s="215" t="s">
        <v>149</v>
      </c>
      <c r="E199" s="216" t="s">
        <v>305</v>
      </c>
      <c r="F199" s="217" t="s">
        <v>306</v>
      </c>
      <c r="G199" s="218" t="s">
        <v>175</v>
      </c>
      <c r="H199" s="219">
        <v>30</v>
      </c>
      <c r="I199" s="220"/>
      <c r="J199" s="221">
        <f>ROUND(I199*H199,2)</f>
        <v>0</v>
      </c>
      <c r="K199" s="217" t="s">
        <v>132</v>
      </c>
      <c r="L199" s="41"/>
      <c r="M199" s="222" t="s">
        <v>1</v>
      </c>
      <c r="N199" s="223" t="s">
        <v>40</v>
      </c>
      <c r="O199" s="88"/>
      <c r="P199" s="206">
        <f>O199*H199</f>
        <v>0</v>
      </c>
      <c r="Q199" s="206">
        <v>0</v>
      </c>
      <c r="R199" s="206">
        <f>Q199*H199</f>
        <v>0</v>
      </c>
      <c r="S199" s="206">
        <v>0</v>
      </c>
      <c r="T199" s="20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8" t="s">
        <v>82</v>
      </c>
      <c r="AT199" s="208" t="s">
        <v>149</v>
      </c>
      <c r="AU199" s="208" t="s">
        <v>75</v>
      </c>
      <c r="AY199" s="14" t="s">
        <v>133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4" t="s">
        <v>82</v>
      </c>
      <c r="BK199" s="209">
        <f>ROUND(I199*H199,2)</f>
        <v>0</v>
      </c>
      <c r="BL199" s="14" t="s">
        <v>82</v>
      </c>
      <c r="BM199" s="208" t="s">
        <v>307</v>
      </c>
    </row>
    <row r="200" s="2" customFormat="1">
      <c r="A200" s="35"/>
      <c r="B200" s="36"/>
      <c r="C200" s="37"/>
      <c r="D200" s="210" t="s">
        <v>135</v>
      </c>
      <c r="E200" s="37"/>
      <c r="F200" s="211" t="s">
        <v>308</v>
      </c>
      <c r="G200" s="37"/>
      <c r="H200" s="37"/>
      <c r="I200" s="212"/>
      <c r="J200" s="37"/>
      <c r="K200" s="37"/>
      <c r="L200" s="41"/>
      <c r="M200" s="213"/>
      <c r="N200" s="214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135</v>
      </c>
      <c r="AU200" s="14" t="s">
        <v>75</v>
      </c>
    </row>
    <row r="201" s="2" customFormat="1" ht="24.15" customHeight="1">
      <c r="A201" s="35"/>
      <c r="B201" s="36"/>
      <c r="C201" s="196" t="s">
        <v>309</v>
      </c>
      <c r="D201" s="196" t="s">
        <v>128</v>
      </c>
      <c r="E201" s="197" t="s">
        <v>310</v>
      </c>
      <c r="F201" s="198" t="s">
        <v>311</v>
      </c>
      <c r="G201" s="199" t="s">
        <v>138</v>
      </c>
      <c r="H201" s="200">
        <v>1</v>
      </c>
      <c r="I201" s="201"/>
      <c r="J201" s="202">
        <f>ROUND(I201*H201,2)</f>
        <v>0</v>
      </c>
      <c r="K201" s="198" t="s">
        <v>132</v>
      </c>
      <c r="L201" s="203"/>
      <c r="M201" s="204" t="s">
        <v>1</v>
      </c>
      <c r="N201" s="205" t="s">
        <v>40</v>
      </c>
      <c r="O201" s="88"/>
      <c r="P201" s="206">
        <f>O201*H201</f>
        <v>0</v>
      </c>
      <c r="Q201" s="206">
        <v>0</v>
      </c>
      <c r="R201" s="206">
        <f>Q201*H201</f>
        <v>0</v>
      </c>
      <c r="S201" s="206">
        <v>0</v>
      </c>
      <c r="T201" s="20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8" t="s">
        <v>222</v>
      </c>
      <c r="AT201" s="208" t="s">
        <v>128</v>
      </c>
      <c r="AU201" s="208" t="s">
        <v>75</v>
      </c>
      <c r="AY201" s="14" t="s">
        <v>133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4" t="s">
        <v>82</v>
      </c>
      <c r="BK201" s="209">
        <f>ROUND(I201*H201,2)</f>
        <v>0</v>
      </c>
      <c r="BL201" s="14" t="s">
        <v>222</v>
      </c>
      <c r="BM201" s="208" t="s">
        <v>312</v>
      </c>
    </row>
    <row r="202" s="2" customFormat="1">
      <c r="A202" s="35"/>
      <c r="B202" s="36"/>
      <c r="C202" s="37"/>
      <c r="D202" s="210" t="s">
        <v>135</v>
      </c>
      <c r="E202" s="37"/>
      <c r="F202" s="211" t="s">
        <v>311</v>
      </c>
      <c r="G202" s="37"/>
      <c r="H202" s="37"/>
      <c r="I202" s="212"/>
      <c r="J202" s="37"/>
      <c r="K202" s="37"/>
      <c r="L202" s="41"/>
      <c r="M202" s="213"/>
      <c r="N202" s="214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135</v>
      </c>
      <c r="AU202" s="14" t="s">
        <v>75</v>
      </c>
    </row>
    <row r="203" s="2" customFormat="1" ht="24.15" customHeight="1">
      <c r="A203" s="35"/>
      <c r="B203" s="36"/>
      <c r="C203" s="196" t="s">
        <v>313</v>
      </c>
      <c r="D203" s="196" t="s">
        <v>128</v>
      </c>
      <c r="E203" s="197" t="s">
        <v>314</v>
      </c>
      <c r="F203" s="198" t="s">
        <v>315</v>
      </c>
      <c r="G203" s="199" t="s">
        <v>138</v>
      </c>
      <c r="H203" s="200">
        <v>3</v>
      </c>
      <c r="I203" s="201"/>
      <c r="J203" s="202">
        <f>ROUND(I203*H203,2)</f>
        <v>0</v>
      </c>
      <c r="K203" s="198" t="s">
        <v>132</v>
      </c>
      <c r="L203" s="203"/>
      <c r="M203" s="204" t="s">
        <v>1</v>
      </c>
      <c r="N203" s="205" t="s">
        <v>40</v>
      </c>
      <c r="O203" s="88"/>
      <c r="P203" s="206">
        <f>O203*H203</f>
        <v>0</v>
      </c>
      <c r="Q203" s="206">
        <v>0</v>
      </c>
      <c r="R203" s="206">
        <f>Q203*H203</f>
        <v>0</v>
      </c>
      <c r="S203" s="206">
        <v>0</v>
      </c>
      <c r="T203" s="20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8" t="s">
        <v>222</v>
      </c>
      <c r="AT203" s="208" t="s">
        <v>128</v>
      </c>
      <c r="AU203" s="208" t="s">
        <v>75</v>
      </c>
      <c r="AY203" s="14" t="s">
        <v>133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14" t="s">
        <v>82</v>
      </c>
      <c r="BK203" s="209">
        <f>ROUND(I203*H203,2)</f>
        <v>0</v>
      </c>
      <c r="BL203" s="14" t="s">
        <v>222</v>
      </c>
      <c r="BM203" s="208" t="s">
        <v>316</v>
      </c>
    </row>
    <row r="204" s="2" customFormat="1">
      <c r="A204" s="35"/>
      <c r="B204" s="36"/>
      <c r="C204" s="37"/>
      <c r="D204" s="210" t="s">
        <v>135</v>
      </c>
      <c r="E204" s="37"/>
      <c r="F204" s="211" t="s">
        <v>315</v>
      </c>
      <c r="G204" s="37"/>
      <c r="H204" s="37"/>
      <c r="I204" s="212"/>
      <c r="J204" s="37"/>
      <c r="K204" s="37"/>
      <c r="L204" s="41"/>
      <c r="M204" s="213"/>
      <c r="N204" s="214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135</v>
      </c>
      <c r="AU204" s="14" t="s">
        <v>75</v>
      </c>
    </row>
    <row r="205" s="2" customFormat="1" ht="24.15" customHeight="1">
      <c r="A205" s="35"/>
      <c r="B205" s="36"/>
      <c r="C205" s="196" t="s">
        <v>317</v>
      </c>
      <c r="D205" s="196" t="s">
        <v>128</v>
      </c>
      <c r="E205" s="197" t="s">
        <v>318</v>
      </c>
      <c r="F205" s="198" t="s">
        <v>319</v>
      </c>
      <c r="G205" s="199" t="s">
        <v>138</v>
      </c>
      <c r="H205" s="200">
        <v>2</v>
      </c>
      <c r="I205" s="201"/>
      <c r="J205" s="202">
        <f>ROUND(I205*H205,2)</f>
        <v>0</v>
      </c>
      <c r="K205" s="198" t="s">
        <v>132</v>
      </c>
      <c r="L205" s="203"/>
      <c r="M205" s="204" t="s">
        <v>1</v>
      </c>
      <c r="N205" s="205" t="s">
        <v>40</v>
      </c>
      <c r="O205" s="88"/>
      <c r="P205" s="206">
        <f>O205*H205</f>
        <v>0</v>
      </c>
      <c r="Q205" s="206">
        <v>0</v>
      </c>
      <c r="R205" s="206">
        <f>Q205*H205</f>
        <v>0</v>
      </c>
      <c r="S205" s="206">
        <v>0</v>
      </c>
      <c r="T205" s="20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8" t="s">
        <v>222</v>
      </c>
      <c r="AT205" s="208" t="s">
        <v>128</v>
      </c>
      <c r="AU205" s="208" t="s">
        <v>75</v>
      </c>
      <c r="AY205" s="14" t="s">
        <v>133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4" t="s">
        <v>82</v>
      </c>
      <c r="BK205" s="209">
        <f>ROUND(I205*H205,2)</f>
        <v>0</v>
      </c>
      <c r="BL205" s="14" t="s">
        <v>222</v>
      </c>
      <c r="BM205" s="208" t="s">
        <v>320</v>
      </c>
    </row>
    <row r="206" s="2" customFormat="1">
      <c r="A206" s="35"/>
      <c r="B206" s="36"/>
      <c r="C206" s="37"/>
      <c r="D206" s="210" t="s">
        <v>135</v>
      </c>
      <c r="E206" s="37"/>
      <c r="F206" s="211" t="s">
        <v>319</v>
      </c>
      <c r="G206" s="37"/>
      <c r="H206" s="37"/>
      <c r="I206" s="212"/>
      <c r="J206" s="37"/>
      <c r="K206" s="37"/>
      <c r="L206" s="41"/>
      <c r="M206" s="213"/>
      <c r="N206" s="214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135</v>
      </c>
      <c r="AU206" s="14" t="s">
        <v>75</v>
      </c>
    </row>
    <row r="207" s="2" customFormat="1" ht="24.15" customHeight="1">
      <c r="A207" s="35"/>
      <c r="B207" s="36"/>
      <c r="C207" s="196" t="s">
        <v>321</v>
      </c>
      <c r="D207" s="196" t="s">
        <v>128</v>
      </c>
      <c r="E207" s="197" t="s">
        <v>322</v>
      </c>
      <c r="F207" s="198" t="s">
        <v>323</v>
      </c>
      <c r="G207" s="199" t="s">
        <v>138</v>
      </c>
      <c r="H207" s="200">
        <v>1</v>
      </c>
      <c r="I207" s="201"/>
      <c r="J207" s="202">
        <f>ROUND(I207*H207,2)</f>
        <v>0</v>
      </c>
      <c r="K207" s="198" t="s">
        <v>132</v>
      </c>
      <c r="L207" s="203"/>
      <c r="M207" s="204" t="s">
        <v>1</v>
      </c>
      <c r="N207" s="205" t="s">
        <v>40</v>
      </c>
      <c r="O207" s="88"/>
      <c r="P207" s="206">
        <f>O207*H207</f>
        <v>0</v>
      </c>
      <c r="Q207" s="206">
        <v>0</v>
      </c>
      <c r="R207" s="206">
        <f>Q207*H207</f>
        <v>0</v>
      </c>
      <c r="S207" s="206">
        <v>0</v>
      </c>
      <c r="T207" s="20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8" t="s">
        <v>222</v>
      </c>
      <c r="AT207" s="208" t="s">
        <v>128</v>
      </c>
      <c r="AU207" s="208" t="s">
        <v>75</v>
      </c>
      <c r="AY207" s="14" t="s">
        <v>133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4" t="s">
        <v>82</v>
      </c>
      <c r="BK207" s="209">
        <f>ROUND(I207*H207,2)</f>
        <v>0</v>
      </c>
      <c r="BL207" s="14" t="s">
        <v>222</v>
      </c>
      <c r="BM207" s="208" t="s">
        <v>324</v>
      </c>
    </row>
    <row r="208" s="2" customFormat="1">
      <c r="A208" s="35"/>
      <c r="B208" s="36"/>
      <c r="C208" s="37"/>
      <c r="D208" s="210" t="s">
        <v>135</v>
      </c>
      <c r="E208" s="37"/>
      <c r="F208" s="211" t="s">
        <v>323</v>
      </c>
      <c r="G208" s="37"/>
      <c r="H208" s="37"/>
      <c r="I208" s="212"/>
      <c r="J208" s="37"/>
      <c r="K208" s="37"/>
      <c r="L208" s="41"/>
      <c r="M208" s="213"/>
      <c r="N208" s="214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135</v>
      </c>
      <c r="AU208" s="14" t="s">
        <v>75</v>
      </c>
    </row>
    <row r="209" s="2" customFormat="1" ht="24.15" customHeight="1">
      <c r="A209" s="35"/>
      <c r="B209" s="36"/>
      <c r="C209" s="196" t="s">
        <v>325</v>
      </c>
      <c r="D209" s="196" t="s">
        <v>128</v>
      </c>
      <c r="E209" s="197" t="s">
        <v>326</v>
      </c>
      <c r="F209" s="198" t="s">
        <v>327</v>
      </c>
      <c r="G209" s="199" t="s">
        <v>138</v>
      </c>
      <c r="H209" s="200">
        <v>4</v>
      </c>
      <c r="I209" s="201"/>
      <c r="J209" s="202">
        <f>ROUND(I209*H209,2)</f>
        <v>0</v>
      </c>
      <c r="K209" s="198" t="s">
        <v>132</v>
      </c>
      <c r="L209" s="203"/>
      <c r="M209" s="204" t="s">
        <v>1</v>
      </c>
      <c r="N209" s="205" t="s">
        <v>40</v>
      </c>
      <c r="O209" s="88"/>
      <c r="P209" s="206">
        <f>O209*H209</f>
        <v>0</v>
      </c>
      <c r="Q209" s="206">
        <v>0</v>
      </c>
      <c r="R209" s="206">
        <f>Q209*H209</f>
        <v>0</v>
      </c>
      <c r="S209" s="206">
        <v>0</v>
      </c>
      <c r="T209" s="20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8" t="s">
        <v>222</v>
      </c>
      <c r="AT209" s="208" t="s">
        <v>128</v>
      </c>
      <c r="AU209" s="208" t="s">
        <v>75</v>
      </c>
      <c r="AY209" s="14" t="s">
        <v>133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4" t="s">
        <v>82</v>
      </c>
      <c r="BK209" s="209">
        <f>ROUND(I209*H209,2)</f>
        <v>0</v>
      </c>
      <c r="BL209" s="14" t="s">
        <v>222</v>
      </c>
      <c r="BM209" s="208" t="s">
        <v>328</v>
      </c>
    </row>
    <row r="210" s="2" customFormat="1">
      <c r="A210" s="35"/>
      <c r="B210" s="36"/>
      <c r="C210" s="37"/>
      <c r="D210" s="210" t="s">
        <v>135</v>
      </c>
      <c r="E210" s="37"/>
      <c r="F210" s="211" t="s">
        <v>327</v>
      </c>
      <c r="G210" s="37"/>
      <c r="H210" s="37"/>
      <c r="I210" s="212"/>
      <c r="J210" s="37"/>
      <c r="K210" s="37"/>
      <c r="L210" s="41"/>
      <c r="M210" s="213"/>
      <c r="N210" s="214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135</v>
      </c>
      <c r="AU210" s="14" t="s">
        <v>75</v>
      </c>
    </row>
    <row r="211" s="2" customFormat="1" ht="49.05" customHeight="1">
      <c r="A211" s="35"/>
      <c r="B211" s="36"/>
      <c r="C211" s="196" t="s">
        <v>329</v>
      </c>
      <c r="D211" s="196" t="s">
        <v>128</v>
      </c>
      <c r="E211" s="197" t="s">
        <v>330</v>
      </c>
      <c r="F211" s="198" t="s">
        <v>331</v>
      </c>
      <c r="G211" s="199" t="s">
        <v>138</v>
      </c>
      <c r="H211" s="200">
        <v>6</v>
      </c>
      <c r="I211" s="201"/>
      <c r="J211" s="202">
        <f>ROUND(I211*H211,2)</f>
        <v>0</v>
      </c>
      <c r="K211" s="198" t="s">
        <v>132</v>
      </c>
      <c r="L211" s="203"/>
      <c r="M211" s="204" t="s">
        <v>1</v>
      </c>
      <c r="N211" s="205" t="s">
        <v>40</v>
      </c>
      <c r="O211" s="88"/>
      <c r="P211" s="206">
        <f>O211*H211</f>
        <v>0</v>
      </c>
      <c r="Q211" s="206">
        <v>0</v>
      </c>
      <c r="R211" s="206">
        <f>Q211*H211</f>
        <v>0</v>
      </c>
      <c r="S211" s="206">
        <v>0</v>
      </c>
      <c r="T211" s="20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8" t="s">
        <v>222</v>
      </c>
      <c r="AT211" s="208" t="s">
        <v>128</v>
      </c>
      <c r="AU211" s="208" t="s">
        <v>75</v>
      </c>
      <c r="AY211" s="14" t="s">
        <v>133</v>
      </c>
      <c r="BE211" s="209">
        <f>IF(N211="základní",J211,0)</f>
        <v>0</v>
      </c>
      <c r="BF211" s="209">
        <f>IF(N211="snížená",J211,0)</f>
        <v>0</v>
      </c>
      <c r="BG211" s="209">
        <f>IF(N211="zákl. přenesená",J211,0)</f>
        <v>0</v>
      </c>
      <c r="BH211" s="209">
        <f>IF(N211="sníž. přenesená",J211,0)</f>
        <v>0</v>
      </c>
      <c r="BI211" s="209">
        <f>IF(N211="nulová",J211,0)</f>
        <v>0</v>
      </c>
      <c r="BJ211" s="14" t="s">
        <v>82</v>
      </c>
      <c r="BK211" s="209">
        <f>ROUND(I211*H211,2)</f>
        <v>0</v>
      </c>
      <c r="BL211" s="14" t="s">
        <v>222</v>
      </c>
      <c r="BM211" s="208" t="s">
        <v>332</v>
      </c>
    </row>
    <row r="212" s="2" customFormat="1">
      <c r="A212" s="35"/>
      <c r="B212" s="36"/>
      <c r="C212" s="37"/>
      <c r="D212" s="210" t="s">
        <v>135</v>
      </c>
      <c r="E212" s="37"/>
      <c r="F212" s="211" t="s">
        <v>331</v>
      </c>
      <c r="G212" s="37"/>
      <c r="H212" s="37"/>
      <c r="I212" s="212"/>
      <c r="J212" s="37"/>
      <c r="K212" s="37"/>
      <c r="L212" s="41"/>
      <c r="M212" s="213"/>
      <c r="N212" s="214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135</v>
      </c>
      <c r="AU212" s="14" t="s">
        <v>75</v>
      </c>
    </row>
    <row r="213" s="2" customFormat="1" ht="24.15" customHeight="1">
      <c r="A213" s="35"/>
      <c r="B213" s="36"/>
      <c r="C213" s="196" t="s">
        <v>333</v>
      </c>
      <c r="D213" s="196" t="s">
        <v>128</v>
      </c>
      <c r="E213" s="197" t="s">
        <v>334</v>
      </c>
      <c r="F213" s="198" t="s">
        <v>335</v>
      </c>
      <c r="G213" s="199" t="s">
        <v>138</v>
      </c>
      <c r="H213" s="200">
        <v>3</v>
      </c>
      <c r="I213" s="201"/>
      <c r="J213" s="202">
        <f>ROUND(I213*H213,2)</f>
        <v>0</v>
      </c>
      <c r="K213" s="198" t="s">
        <v>132</v>
      </c>
      <c r="L213" s="203"/>
      <c r="M213" s="204" t="s">
        <v>1</v>
      </c>
      <c r="N213" s="205" t="s">
        <v>40</v>
      </c>
      <c r="O213" s="88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8" t="s">
        <v>222</v>
      </c>
      <c r="AT213" s="208" t="s">
        <v>128</v>
      </c>
      <c r="AU213" s="208" t="s">
        <v>75</v>
      </c>
      <c r="AY213" s="14" t="s">
        <v>133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4" t="s">
        <v>82</v>
      </c>
      <c r="BK213" s="209">
        <f>ROUND(I213*H213,2)</f>
        <v>0</v>
      </c>
      <c r="BL213" s="14" t="s">
        <v>222</v>
      </c>
      <c r="BM213" s="208" t="s">
        <v>336</v>
      </c>
    </row>
    <row r="214" s="2" customFormat="1">
      <c r="A214" s="35"/>
      <c r="B214" s="36"/>
      <c r="C214" s="37"/>
      <c r="D214" s="210" t="s">
        <v>135</v>
      </c>
      <c r="E214" s="37"/>
      <c r="F214" s="211" t="s">
        <v>335</v>
      </c>
      <c r="G214" s="37"/>
      <c r="H214" s="37"/>
      <c r="I214" s="212"/>
      <c r="J214" s="37"/>
      <c r="K214" s="37"/>
      <c r="L214" s="41"/>
      <c r="M214" s="213"/>
      <c r="N214" s="214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135</v>
      </c>
      <c r="AU214" s="14" t="s">
        <v>75</v>
      </c>
    </row>
    <row r="215" s="2" customFormat="1" ht="24.15" customHeight="1">
      <c r="A215" s="35"/>
      <c r="B215" s="36"/>
      <c r="C215" s="196" t="s">
        <v>337</v>
      </c>
      <c r="D215" s="196" t="s">
        <v>128</v>
      </c>
      <c r="E215" s="197" t="s">
        <v>338</v>
      </c>
      <c r="F215" s="198" t="s">
        <v>339</v>
      </c>
      <c r="G215" s="199" t="s">
        <v>138</v>
      </c>
      <c r="H215" s="200">
        <v>1</v>
      </c>
      <c r="I215" s="201"/>
      <c r="J215" s="202">
        <f>ROUND(I215*H215,2)</f>
        <v>0</v>
      </c>
      <c r="K215" s="198" t="s">
        <v>132</v>
      </c>
      <c r="L215" s="203"/>
      <c r="M215" s="204" t="s">
        <v>1</v>
      </c>
      <c r="N215" s="205" t="s">
        <v>40</v>
      </c>
      <c r="O215" s="88"/>
      <c r="P215" s="206">
        <f>O215*H215</f>
        <v>0</v>
      </c>
      <c r="Q215" s="206">
        <v>0</v>
      </c>
      <c r="R215" s="206">
        <f>Q215*H215</f>
        <v>0</v>
      </c>
      <c r="S215" s="206">
        <v>0</v>
      </c>
      <c r="T215" s="20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8" t="s">
        <v>84</v>
      </c>
      <c r="AT215" s="208" t="s">
        <v>128</v>
      </c>
      <c r="AU215" s="208" t="s">
        <v>75</v>
      </c>
      <c r="AY215" s="14" t="s">
        <v>133</v>
      </c>
      <c r="BE215" s="209">
        <f>IF(N215="základní",J215,0)</f>
        <v>0</v>
      </c>
      <c r="BF215" s="209">
        <f>IF(N215="snížená",J215,0)</f>
        <v>0</v>
      </c>
      <c r="BG215" s="209">
        <f>IF(N215="zákl. přenesená",J215,0)</f>
        <v>0</v>
      </c>
      <c r="BH215" s="209">
        <f>IF(N215="sníž. přenesená",J215,0)</f>
        <v>0</v>
      </c>
      <c r="BI215" s="209">
        <f>IF(N215="nulová",J215,0)</f>
        <v>0</v>
      </c>
      <c r="BJ215" s="14" t="s">
        <v>82</v>
      </c>
      <c r="BK215" s="209">
        <f>ROUND(I215*H215,2)</f>
        <v>0</v>
      </c>
      <c r="BL215" s="14" t="s">
        <v>82</v>
      </c>
      <c r="BM215" s="208" t="s">
        <v>340</v>
      </c>
    </row>
    <row r="216" s="2" customFormat="1">
      <c r="A216" s="35"/>
      <c r="B216" s="36"/>
      <c r="C216" s="37"/>
      <c r="D216" s="210" t="s">
        <v>135</v>
      </c>
      <c r="E216" s="37"/>
      <c r="F216" s="211" t="s">
        <v>339</v>
      </c>
      <c r="G216" s="37"/>
      <c r="H216" s="37"/>
      <c r="I216" s="212"/>
      <c r="J216" s="37"/>
      <c r="K216" s="37"/>
      <c r="L216" s="41"/>
      <c r="M216" s="213"/>
      <c r="N216" s="214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135</v>
      </c>
      <c r="AU216" s="14" t="s">
        <v>75</v>
      </c>
    </row>
    <row r="217" s="2" customFormat="1" ht="24.15" customHeight="1">
      <c r="A217" s="35"/>
      <c r="B217" s="36"/>
      <c r="C217" s="215" t="s">
        <v>341</v>
      </c>
      <c r="D217" s="215" t="s">
        <v>149</v>
      </c>
      <c r="E217" s="216" t="s">
        <v>342</v>
      </c>
      <c r="F217" s="217" t="s">
        <v>343</v>
      </c>
      <c r="G217" s="218" t="s">
        <v>138</v>
      </c>
      <c r="H217" s="219">
        <v>1</v>
      </c>
      <c r="I217" s="220"/>
      <c r="J217" s="221">
        <f>ROUND(I217*H217,2)</f>
        <v>0</v>
      </c>
      <c r="K217" s="217" t="s">
        <v>132</v>
      </c>
      <c r="L217" s="41"/>
      <c r="M217" s="222" t="s">
        <v>1</v>
      </c>
      <c r="N217" s="223" t="s">
        <v>40</v>
      </c>
      <c r="O217" s="88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8" t="s">
        <v>82</v>
      </c>
      <c r="AT217" s="208" t="s">
        <v>149</v>
      </c>
      <c r="AU217" s="208" t="s">
        <v>75</v>
      </c>
      <c r="AY217" s="14" t="s">
        <v>133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4" t="s">
        <v>82</v>
      </c>
      <c r="BK217" s="209">
        <f>ROUND(I217*H217,2)</f>
        <v>0</v>
      </c>
      <c r="BL217" s="14" t="s">
        <v>82</v>
      </c>
      <c r="BM217" s="208" t="s">
        <v>344</v>
      </c>
    </row>
    <row r="218" s="2" customFormat="1">
      <c r="A218" s="35"/>
      <c r="B218" s="36"/>
      <c r="C218" s="37"/>
      <c r="D218" s="210" t="s">
        <v>135</v>
      </c>
      <c r="E218" s="37"/>
      <c r="F218" s="211" t="s">
        <v>345</v>
      </c>
      <c r="G218" s="37"/>
      <c r="H218" s="37"/>
      <c r="I218" s="212"/>
      <c r="J218" s="37"/>
      <c r="K218" s="37"/>
      <c r="L218" s="41"/>
      <c r="M218" s="213"/>
      <c r="N218" s="214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135</v>
      </c>
      <c r="AU218" s="14" t="s">
        <v>75</v>
      </c>
    </row>
    <row r="219" s="2" customFormat="1" ht="24.15" customHeight="1">
      <c r="A219" s="35"/>
      <c r="B219" s="36"/>
      <c r="C219" s="215" t="s">
        <v>346</v>
      </c>
      <c r="D219" s="215" t="s">
        <v>149</v>
      </c>
      <c r="E219" s="216" t="s">
        <v>347</v>
      </c>
      <c r="F219" s="217" t="s">
        <v>348</v>
      </c>
      <c r="G219" s="218" t="s">
        <v>138</v>
      </c>
      <c r="H219" s="219">
        <v>1</v>
      </c>
      <c r="I219" s="220"/>
      <c r="J219" s="221">
        <f>ROUND(I219*H219,2)</f>
        <v>0</v>
      </c>
      <c r="K219" s="217" t="s">
        <v>132</v>
      </c>
      <c r="L219" s="41"/>
      <c r="M219" s="222" t="s">
        <v>1</v>
      </c>
      <c r="N219" s="223" t="s">
        <v>40</v>
      </c>
      <c r="O219" s="88"/>
      <c r="P219" s="206">
        <f>O219*H219</f>
        <v>0</v>
      </c>
      <c r="Q219" s="206">
        <v>0</v>
      </c>
      <c r="R219" s="206">
        <f>Q219*H219</f>
        <v>0</v>
      </c>
      <c r="S219" s="206">
        <v>0</v>
      </c>
      <c r="T219" s="20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8" t="s">
        <v>82</v>
      </c>
      <c r="AT219" s="208" t="s">
        <v>149</v>
      </c>
      <c r="AU219" s="208" t="s">
        <v>75</v>
      </c>
      <c r="AY219" s="14" t="s">
        <v>133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14" t="s">
        <v>82</v>
      </c>
      <c r="BK219" s="209">
        <f>ROUND(I219*H219,2)</f>
        <v>0</v>
      </c>
      <c r="BL219" s="14" t="s">
        <v>82</v>
      </c>
      <c r="BM219" s="208" t="s">
        <v>349</v>
      </c>
    </row>
    <row r="220" s="2" customFormat="1">
      <c r="A220" s="35"/>
      <c r="B220" s="36"/>
      <c r="C220" s="37"/>
      <c r="D220" s="210" t="s">
        <v>135</v>
      </c>
      <c r="E220" s="37"/>
      <c r="F220" s="211" t="s">
        <v>350</v>
      </c>
      <c r="G220" s="37"/>
      <c r="H220" s="37"/>
      <c r="I220" s="212"/>
      <c r="J220" s="37"/>
      <c r="K220" s="37"/>
      <c r="L220" s="41"/>
      <c r="M220" s="213"/>
      <c r="N220" s="214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135</v>
      </c>
      <c r="AU220" s="14" t="s">
        <v>75</v>
      </c>
    </row>
    <row r="221" s="2" customFormat="1" ht="24.15" customHeight="1">
      <c r="A221" s="35"/>
      <c r="B221" s="36"/>
      <c r="C221" s="215" t="s">
        <v>351</v>
      </c>
      <c r="D221" s="215" t="s">
        <v>149</v>
      </c>
      <c r="E221" s="216" t="s">
        <v>352</v>
      </c>
      <c r="F221" s="217" t="s">
        <v>353</v>
      </c>
      <c r="G221" s="218" t="s">
        <v>138</v>
      </c>
      <c r="H221" s="219">
        <v>2</v>
      </c>
      <c r="I221" s="220"/>
      <c r="J221" s="221">
        <f>ROUND(I221*H221,2)</f>
        <v>0</v>
      </c>
      <c r="K221" s="217" t="s">
        <v>132</v>
      </c>
      <c r="L221" s="41"/>
      <c r="M221" s="222" t="s">
        <v>1</v>
      </c>
      <c r="N221" s="223" t="s">
        <v>40</v>
      </c>
      <c r="O221" s="88"/>
      <c r="P221" s="206">
        <f>O221*H221</f>
        <v>0</v>
      </c>
      <c r="Q221" s="206">
        <v>0</v>
      </c>
      <c r="R221" s="206">
        <f>Q221*H221</f>
        <v>0</v>
      </c>
      <c r="S221" s="206">
        <v>0</v>
      </c>
      <c r="T221" s="20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8" t="s">
        <v>82</v>
      </c>
      <c r="AT221" s="208" t="s">
        <v>149</v>
      </c>
      <c r="AU221" s="208" t="s">
        <v>75</v>
      </c>
      <c r="AY221" s="14" t="s">
        <v>133</v>
      </c>
      <c r="BE221" s="209">
        <f>IF(N221="základní",J221,0)</f>
        <v>0</v>
      </c>
      <c r="BF221" s="209">
        <f>IF(N221="snížená",J221,0)</f>
        <v>0</v>
      </c>
      <c r="BG221" s="209">
        <f>IF(N221="zákl. přenesená",J221,0)</f>
        <v>0</v>
      </c>
      <c r="BH221" s="209">
        <f>IF(N221="sníž. přenesená",J221,0)</f>
        <v>0</v>
      </c>
      <c r="BI221" s="209">
        <f>IF(N221="nulová",J221,0)</f>
        <v>0</v>
      </c>
      <c r="BJ221" s="14" t="s">
        <v>82</v>
      </c>
      <c r="BK221" s="209">
        <f>ROUND(I221*H221,2)</f>
        <v>0</v>
      </c>
      <c r="BL221" s="14" t="s">
        <v>82</v>
      </c>
      <c r="BM221" s="208" t="s">
        <v>354</v>
      </c>
    </row>
    <row r="222" s="2" customFormat="1">
      <c r="A222" s="35"/>
      <c r="B222" s="36"/>
      <c r="C222" s="37"/>
      <c r="D222" s="210" t="s">
        <v>135</v>
      </c>
      <c r="E222" s="37"/>
      <c r="F222" s="211" t="s">
        <v>355</v>
      </c>
      <c r="G222" s="37"/>
      <c r="H222" s="37"/>
      <c r="I222" s="212"/>
      <c r="J222" s="37"/>
      <c r="K222" s="37"/>
      <c r="L222" s="41"/>
      <c r="M222" s="213"/>
      <c r="N222" s="214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135</v>
      </c>
      <c r="AU222" s="14" t="s">
        <v>75</v>
      </c>
    </row>
    <row r="223" s="2" customFormat="1" ht="37.8" customHeight="1">
      <c r="A223" s="35"/>
      <c r="B223" s="36"/>
      <c r="C223" s="215" t="s">
        <v>356</v>
      </c>
      <c r="D223" s="215" t="s">
        <v>149</v>
      </c>
      <c r="E223" s="216" t="s">
        <v>357</v>
      </c>
      <c r="F223" s="217" t="s">
        <v>358</v>
      </c>
      <c r="G223" s="218" t="s">
        <v>138</v>
      </c>
      <c r="H223" s="219">
        <v>4</v>
      </c>
      <c r="I223" s="220"/>
      <c r="J223" s="221">
        <f>ROUND(I223*H223,2)</f>
        <v>0</v>
      </c>
      <c r="K223" s="217" t="s">
        <v>132</v>
      </c>
      <c r="L223" s="41"/>
      <c r="M223" s="222" t="s">
        <v>1</v>
      </c>
      <c r="N223" s="223" t="s">
        <v>40</v>
      </c>
      <c r="O223" s="88"/>
      <c r="P223" s="206">
        <f>O223*H223</f>
        <v>0</v>
      </c>
      <c r="Q223" s="206">
        <v>0</v>
      </c>
      <c r="R223" s="206">
        <f>Q223*H223</f>
        <v>0</v>
      </c>
      <c r="S223" s="206">
        <v>0</v>
      </c>
      <c r="T223" s="20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8" t="s">
        <v>82</v>
      </c>
      <c r="AT223" s="208" t="s">
        <v>149</v>
      </c>
      <c r="AU223" s="208" t="s">
        <v>75</v>
      </c>
      <c r="AY223" s="14" t="s">
        <v>133</v>
      </c>
      <c r="BE223" s="209">
        <f>IF(N223="základní",J223,0)</f>
        <v>0</v>
      </c>
      <c r="BF223" s="209">
        <f>IF(N223="snížená",J223,0)</f>
        <v>0</v>
      </c>
      <c r="BG223" s="209">
        <f>IF(N223="zákl. přenesená",J223,0)</f>
        <v>0</v>
      </c>
      <c r="BH223" s="209">
        <f>IF(N223="sníž. přenesená",J223,0)</f>
        <v>0</v>
      </c>
      <c r="BI223" s="209">
        <f>IF(N223="nulová",J223,0)</f>
        <v>0</v>
      </c>
      <c r="BJ223" s="14" t="s">
        <v>82</v>
      </c>
      <c r="BK223" s="209">
        <f>ROUND(I223*H223,2)</f>
        <v>0</v>
      </c>
      <c r="BL223" s="14" t="s">
        <v>82</v>
      </c>
      <c r="BM223" s="208" t="s">
        <v>359</v>
      </c>
    </row>
    <row r="224" s="2" customFormat="1">
      <c r="A224" s="35"/>
      <c r="B224" s="36"/>
      <c r="C224" s="37"/>
      <c r="D224" s="210" t="s">
        <v>135</v>
      </c>
      <c r="E224" s="37"/>
      <c r="F224" s="211" t="s">
        <v>360</v>
      </c>
      <c r="G224" s="37"/>
      <c r="H224" s="37"/>
      <c r="I224" s="212"/>
      <c r="J224" s="37"/>
      <c r="K224" s="37"/>
      <c r="L224" s="41"/>
      <c r="M224" s="213"/>
      <c r="N224" s="214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135</v>
      </c>
      <c r="AU224" s="14" t="s">
        <v>75</v>
      </c>
    </row>
    <row r="225" s="2" customFormat="1" ht="24.15" customHeight="1">
      <c r="A225" s="35"/>
      <c r="B225" s="36"/>
      <c r="C225" s="215" t="s">
        <v>361</v>
      </c>
      <c r="D225" s="215" t="s">
        <v>149</v>
      </c>
      <c r="E225" s="216" t="s">
        <v>362</v>
      </c>
      <c r="F225" s="217" t="s">
        <v>363</v>
      </c>
      <c r="G225" s="218" t="s">
        <v>138</v>
      </c>
      <c r="H225" s="219">
        <v>9</v>
      </c>
      <c r="I225" s="220"/>
      <c r="J225" s="221">
        <f>ROUND(I225*H225,2)</f>
        <v>0</v>
      </c>
      <c r="K225" s="217" t="s">
        <v>132</v>
      </c>
      <c r="L225" s="41"/>
      <c r="M225" s="222" t="s">
        <v>1</v>
      </c>
      <c r="N225" s="223" t="s">
        <v>40</v>
      </c>
      <c r="O225" s="88"/>
      <c r="P225" s="206">
        <f>O225*H225</f>
        <v>0</v>
      </c>
      <c r="Q225" s="206">
        <v>0</v>
      </c>
      <c r="R225" s="206">
        <f>Q225*H225</f>
        <v>0</v>
      </c>
      <c r="S225" s="206">
        <v>0</v>
      </c>
      <c r="T225" s="20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8" t="s">
        <v>82</v>
      </c>
      <c r="AT225" s="208" t="s">
        <v>149</v>
      </c>
      <c r="AU225" s="208" t="s">
        <v>75</v>
      </c>
      <c r="AY225" s="14" t="s">
        <v>133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14" t="s">
        <v>82</v>
      </c>
      <c r="BK225" s="209">
        <f>ROUND(I225*H225,2)</f>
        <v>0</v>
      </c>
      <c r="BL225" s="14" t="s">
        <v>82</v>
      </c>
      <c r="BM225" s="208" t="s">
        <v>364</v>
      </c>
    </row>
    <row r="226" s="2" customFormat="1">
      <c r="A226" s="35"/>
      <c r="B226" s="36"/>
      <c r="C226" s="37"/>
      <c r="D226" s="210" t="s">
        <v>135</v>
      </c>
      <c r="E226" s="37"/>
      <c r="F226" s="211" t="s">
        <v>365</v>
      </c>
      <c r="G226" s="37"/>
      <c r="H226" s="37"/>
      <c r="I226" s="212"/>
      <c r="J226" s="37"/>
      <c r="K226" s="37"/>
      <c r="L226" s="41"/>
      <c r="M226" s="213"/>
      <c r="N226" s="214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135</v>
      </c>
      <c r="AU226" s="14" t="s">
        <v>75</v>
      </c>
    </row>
    <row r="227" s="2" customFormat="1" ht="24.15" customHeight="1">
      <c r="A227" s="35"/>
      <c r="B227" s="36"/>
      <c r="C227" s="196" t="s">
        <v>366</v>
      </c>
      <c r="D227" s="196" t="s">
        <v>128</v>
      </c>
      <c r="E227" s="197" t="s">
        <v>367</v>
      </c>
      <c r="F227" s="198" t="s">
        <v>368</v>
      </c>
      <c r="G227" s="199" t="s">
        <v>138</v>
      </c>
      <c r="H227" s="200">
        <v>2</v>
      </c>
      <c r="I227" s="201"/>
      <c r="J227" s="202">
        <f>ROUND(I227*H227,2)</f>
        <v>0</v>
      </c>
      <c r="K227" s="198" t="s">
        <v>132</v>
      </c>
      <c r="L227" s="203"/>
      <c r="M227" s="204" t="s">
        <v>1</v>
      </c>
      <c r="N227" s="205" t="s">
        <v>40</v>
      </c>
      <c r="O227" s="88"/>
      <c r="P227" s="206">
        <f>O227*H227</f>
        <v>0</v>
      </c>
      <c r="Q227" s="206">
        <v>0</v>
      </c>
      <c r="R227" s="206">
        <f>Q227*H227</f>
        <v>0</v>
      </c>
      <c r="S227" s="206">
        <v>0</v>
      </c>
      <c r="T227" s="20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8" t="s">
        <v>222</v>
      </c>
      <c r="AT227" s="208" t="s">
        <v>128</v>
      </c>
      <c r="AU227" s="208" t="s">
        <v>75</v>
      </c>
      <c r="AY227" s="14" t="s">
        <v>133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14" t="s">
        <v>82</v>
      </c>
      <c r="BK227" s="209">
        <f>ROUND(I227*H227,2)</f>
        <v>0</v>
      </c>
      <c r="BL227" s="14" t="s">
        <v>222</v>
      </c>
      <c r="BM227" s="208" t="s">
        <v>369</v>
      </c>
    </row>
    <row r="228" s="2" customFormat="1">
      <c r="A228" s="35"/>
      <c r="B228" s="36"/>
      <c r="C228" s="37"/>
      <c r="D228" s="210" t="s">
        <v>135</v>
      </c>
      <c r="E228" s="37"/>
      <c r="F228" s="211" t="s">
        <v>368</v>
      </c>
      <c r="G228" s="37"/>
      <c r="H228" s="37"/>
      <c r="I228" s="212"/>
      <c r="J228" s="37"/>
      <c r="K228" s="37"/>
      <c r="L228" s="41"/>
      <c r="M228" s="213"/>
      <c r="N228" s="214"/>
      <c r="O228" s="88"/>
      <c r="P228" s="88"/>
      <c r="Q228" s="88"/>
      <c r="R228" s="88"/>
      <c r="S228" s="88"/>
      <c r="T228" s="89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135</v>
      </c>
      <c r="AU228" s="14" t="s">
        <v>75</v>
      </c>
    </row>
    <row r="229" s="2" customFormat="1" ht="24.15" customHeight="1">
      <c r="A229" s="35"/>
      <c r="B229" s="36"/>
      <c r="C229" s="196" t="s">
        <v>370</v>
      </c>
      <c r="D229" s="196" t="s">
        <v>128</v>
      </c>
      <c r="E229" s="197" t="s">
        <v>371</v>
      </c>
      <c r="F229" s="198" t="s">
        <v>372</v>
      </c>
      <c r="G229" s="199" t="s">
        <v>138</v>
      </c>
      <c r="H229" s="200">
        <v>2</v>
      </c>
      <c r="I229" s="201"/>
      <c r="J229" s="202">
        <f>ROUND(I229*H229,2)</f>
        <v>0</v>
      </c>
      <c r="K229" s="198" t="s">
        <v>132</v>
      </c>
      <c r="L229" s="203"/>
      <c r="M229" s="204" t="s">
        <v>1</v>
      </c>
      <c r="N229" s="205" t="s">
        <v>40</v>
      </c>
      <c r="O229" s="88"/>
      <c r="P229" s="206">
        <f>O229*H229</f>
        <v>0</v>
      </c>
      <c r="Q229" s="206">
        <v>0</v>
      </c>
      <c r="R229" s="206">
        <f>Q229*H229</f>
        <v>0</v>
      </c>
      <c r="S229" s="206">
        <v>0</v>
      </c>
      <c r="T229" s="20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8" t="s">
        <v>84</v>
      </c>
      <c r="AT229" s="208" t="s">
        <v>128</v>
      </c>
      <c r="AU229" s="208" t="s">
        <v>75</v>
      </c>
      <c r="AY229" s="14" t="s">
        <v>133</v>
      </c>
      <c r="BE229" s="209">
        <f>IF(N229="základní",J229,0)</f>
        <v>0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14" t="s">
        <v>82</v>
      </c>
      <c r="BK229" s="209">
        <f>ROUND(I229*H229,2)</f>
        <v>0</v>
      </c>
      <c r="BL229" s="14" t="s">
        <v>82</v>
      </c>
      <c r="BM229" s="208" t="s">
        <v>373</v>
      </c>
    </row>
    <row r="230" s="2" customFormat="1">
      <c r="A230" s="35"/>
      <c r="B230" s="36"/>
      <c r="C230" s="37"/>
      <c r="D230" s="210" t="s">
        <v>135</v>
      </c>
      <c r="E230" s="37"/>
      <c r="F230" s="211" t="s">
        <v>372</v>
      </c>
      <c r="G230" s="37"/>
      <c r="H230" s="37"/>
      <c r="I230" s="212"/>
      <c r="J230" s="37"/>
      <c r="K230" s="37"/>
      <c r="L230" s="41"/>
      <c r="M230" s="213"/>
      <c r="N230" s="214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135</v>
      </c>
      <c r="AU230" s="14" t="s">
        <v>75</v>
      </c>
    </row>
    <row r="231" s="2" customFormat="1" ht="37.8" customHeight="1">
      <c r="A231" s="35"/>
      <c r="B231" s="36"/>
      <c r="C231" s="215" t="s">
        <v>374</v>
      </c>
      <c r="D231" s="215" t="s">
        <v>149</v>
      </c>
      <c r="E231" s="216" t="s">
        <v>375</v>
      </c>
      <c r="F231" s="217" t="s">
        <v>376</v>
      </c>
      <c r="G231" s="218" t="s">
        <v>138</v>
      </c>
      <c r="H231" s="219">
        <v>4</v>
      </c>
      <c r="I231" s="220"/>
      <c r="J231" s="221">
        <f>ROUND(I231*H231,2)</f>
        <v>0</v>
      </c>
      <c r="K231" s="217" t="s">
        <v>132</v>
      </c>
      <c r="L231" s="41"/>
      <c r="M231" s="222" t="s">
        <v>1</v>
      </c>
      <c r="N231" s="223" t="s">
        <v>40</v>
      </c>
      <c r="O231" s="88"/>
      <c r="P231" s="206">
        <f>O231*H231</f>
        <v>0</v>
      </c>
      <c r="Q231" s="206">
        <v>0</v>
      </c>
      <c r="R231" s="206">
        <f>Q231*H231</f>
        <v>0</v>
      </c>
      <c r="S231" s="206">
        <v>0</v>
      </c>
      <c r="T231" s="20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8" t="s">
        <v>82</v>
      </c>
      <c r="AT231" s="208" t="s">
        <v>149</v>
      </c>
      <c r="AU231" s="208" t="s">
        <v>75</v>
      </c>
      <c r="AY231" s="14" t="s">
        <v>133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14" t="s">
        <v>82</v>
      </c>
      <c r="BK231" s="209">
        <f>ROUND(I231*H231,2)</f>
        <v>0</v>
      </c>
      <c r="BL231" s="14" t="s">
        <v>82</v>
      </c>
      <c r="BM231" s="208" t="s">
        <v>377</v>
      </c>
    </row>
    <row r="232" s="2" customFormat="1">
      <c r="A232" s="35"/>
      <c r="B232" s="36"/>
      <c r="C232" s="37"/>
      <c r="D232" s="210" t="s">
        <v>135</v>
      </c>
      <c r="E232" s="37"/>
      <c r="F232" s="211" t="s">
        <v>376</v>
      </c>
      <c r="G232" s="37"/>
      <c r="H232" s="37"/>
      <c r="I232" s="212"/>
      <c r="J232" s="37"/>
      <c r="K232" s="37"/>
      <c r="L232" s="41"/>
      <c r="M232" s="213"/>
      <c r="N232" s="214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135</v>
      </c>
      <c r="AU232" s="14" t="s">
        <v>75</v>
      </c>
    </row>
    <row r="233" s="2" customFormat="1" ht="24.15" customHeight="1">
      <c r="A233" s="35"/>
      <c r="B233" s="36"/>
      <c r="C233" s="196" t="s">
        <v>378</v>
      </c>
      <c r="D233" s="196" t="s">
        <v>128</v>
      </c>
      <c r="E233" s="197" t="s">
        <v>379</v>
      </c>
      <c r="F233" s="198" t="s">
        <v>380</v>
      </c>
      <c r="G233" s="199" t="s">
        <v>381</v>
      </c>
      <c r="H233" s="200">
        <v>10</v>
      </c>
      <c r="I233" s="201"/>
      <c r="J233" s="202">
        <f>ROUND(I233*H233,2)</f>
        <v>0</v>
      </c>
      <c r="K233" s="198" t="s">
        <v>132</v>
      </c>
      <c r="L233" s="203"/>
      <c r="M233" s="204" t="s">
        <v>1</v>
      </c>
      <c r="N233" s="205" t="s">
        <v>40</v>
      </c>
      <c r="O233" s="88"/>
      <c r="P233" s="206">
        <f>O233*H233</f>
        <v>0</v>
      </c>
      <c r="Q233" s="206">
        <v>0</v>
      </c>
      <c r="R233" s="206">
        <f>Q233*H233</f>
        <v>0</v>
      </c>
      <c r="S233" s="206">
        <v>0</v>
      </c>
      <c r="T233" s="20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8" t="s">
        <v>222</v>
      </c>
      <c r="AT233" s="208" t="s">
        <v>128</v>
      </c>
      <c r="AU233" s="208" t="s">
        <v>75</v>
      </c>
      <c r="AY233" s="14" t="s">
        <v>133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4" t="s">
        <v>82</v>
      </c>
      <c r="BK233" s="209">
        <f>ROUND(I233*H233,2)</f>
        <v>0</v>
      </c>
      <c r="BL233" s="14" t="s">
        <v>222</v>
      </c>
      <c r="BM233" s="208" t="s">
        <v>382</v>
      </c>
    </row>
    <row r="234" s="2" customFormat="1">
      <c r="A234" s="35"/>
      <c r="B234" s="36"/>
      <c r="C234" s="37"/>
      <c r="D234" s="210" t="s">
        <v>135</v>
      </c>
      <c r="E234" s="37"/>
      <c r="F234" s="211" t="s">
        <v>380</v>
      </c>
      <c r="G234" s="37"/>
      <c r="H234" s="37"/>
      <c r="I234" s="212"/>
      <c r="J234" s="37"/>
      <c r="K234" s="37"/>
      <c r="L234" s="41"/>
      <c r="M234" s="213"/>
      <c r="N234" s="214"/>
      <c r="O234" s="88"/>
      <c r="P234" s="88"/>
      <c r="Q234" s="88"/>
      <c r="R234" s="88"/>
      <c r="S234" s="88"/>
      <c r="T234" s="89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135</v>
      </c>
      <c r="AU234" s="14" t="s">
        <v>75</v>
      </c>
    </row>
    <row r="235" s="2" customFormat="1" ht="24.15" customHeight="1">
      <c r="A235" s="35"/>
      <c r="B235" s="36"/>
      <c r="C235" s="196" t="s">
        <v>383</v>
      </c>
      <c r="D235" s="196" t="s">
        <v>128</v>
      </c>
      <c r="E235" s="197" t="s">
        <v>384</v>
      </c>
      <c r="F235" s="198" t="s">
        <v>385</v>
      </c>
      <c r="G235" s="199" t="s">
        <v>138</v>
      </c>
      <c r="H235" s="200">
        <v>4</v>
      </c>
      <c r="I235" s="201"/>
      <c r="J235" s="202">
        <f>ROUND(I235*H235,2)</f>
        <v>0</v>
      </c>
      <c r="K235" s="198" t="s">
        <v>132</v>
      </c>
      <c r="L235" s="203"/>
      <c r="M235" s="204" t="s">
        <v>1</v>
      </c>
      <c r="N235" s="205" t="s">
        <v>40</v>
      </c>
      <c r="O235" s="88"/>
      <c r="P235" s="206">
        <f>O235*H235</f>
        <v>0</v>
      </c>
      <c r="Q235" s="206">
        <v>0</v>
      </c>
      <c r="R235" s="206">
        <f>Q235*H235</f>
        <v>0</v>
      </c>
      <c r="S235" s="206">
        <v>0</v>
      </c>
      <c r="T235" s="20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8" t="s">
        <v>84</v>
      </c>
      <c r="AT235" s="208" t="s">
        <v>128</v>
      </c>
      <c r="AU235" s="208" t="s">
        <v>75</v>
      </c>
      <c r="AY235" s="14" t="s">
        <v>133</v>
      </c>
      <c r="BE235" s="209">
        <f>IF(N235="základní",J235,0)</f>
        <v>0</v>
      </c>
      <c r="BF235" s="209">
        <f>IF(N235="snížená",J235,0)</f>
        <v>0</v>
      </c>
      <c r="BG235" s="209">
        <f>IF(N235="zákl. přenesená",J235,0)</f>
        <v>0</v>
      </c>
      <c r="BH235" s="209">
        <f>IF(N235="sníž. přenesená",J235,0)</f>
        <v>0</v>
      </c>
      <c r="BI235" s="209">
        <f>IF(N235="nulová",J235,0)</f>
        <v>0</v>
      </c>
      <c r="BJ235" s="14" t="s">
        <v>82</v>
      </c>
      <c r="BK235" s="209">
        <f>ROUND(I235*H235,2)</f>
        <v>0</v>
      </c>
      <c r="BL235" s="14" t="s">
        <v>82</v>
      </c>
      <c r="BM235" s="208" t="s">
        <v>386</v>
      </c>
    </row>
    <row r="236" s="2" customFormat="1">
      <c r="A236" s="35"/>
      <c r="B236" s="36"/>
      <c r="C236" s="37"/>
      <c r="D236" s="210" t="s">
        <v>135</v>
      </c>
      <c r="E236" s="37"/>
      <c r="F236" s="211" t="s">
        <v>385</v>
      </c>
      <c r="G236" s="37"/>
      <c r="H236" s="37"/>
      <c r="I236" s="212"/>
      <c r="J236" s="37"/>
      <c r="K236" s="37"/>
      <c r="L236" s="41"/>
      <c r="M236" s="213"/>
      <c r="N236" s="214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135</v>
      </c>
      <c r="AU236" s="14" t="s">
        <v>75</v>
      </c>
    </row>
    <row r="237" s="2" customFormat="1" ht="24.15" customHeight="1">
      <c r="A237" s="35"/>
      <c r="B237" s="36"/>
      <c r="C237" s="196" t="s">
        <v>387</v>
      </c>
      <c r="D237" s="196" t="s">
        <v>128</v>
      </c>
      <c r="E237" s="197" t="s">
        <v>388</v>
      </c>
      <c r="F237" s="198" t="s">
        <v>389</v>
      </c>
      <c r="G237" s="199" t="s">
        <v>213</v>
      </c>
      <c r="H237" s="200">
        <v>10</v>
      </c>
      <c r="I237" s="201"/>
      <c r="J237" s="202">
        <f>ROUND(I237*H237,2)</f>
        <v>0</v>
      </c>
      <c r="K237" s="198" t="s">
        <v>132</v>
      </c>
      <c r="L237" s="203"/>
      <c r="M237" s="204" t="s">
        <v>1</v>
      </c>
      <c r="N237" s="205" t="s">
        <v>40</v>
      </c>
      <c r="O237" s="88"/>
      <c r="P237" s="206">
        <f>O237*H237</f>
        <v>0</v>
      </c>
      <c r="Q237" s="206">
        <v>0</v>
      </c>
      <c r="R237" s="206">
        <f>Q237*H237</f>
        <v>0</v>
      </c>
      <c r="S237" s="206">
        <v>0</v>
      </c>
      <c r="T237" s="20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8" t="s">
        <v>84</v>
      </c>
      <c r="AT237" s="208" t="s">
        <v>128</v>
      </c>
      <c r="AU237" s="208" t="s">
        <v>75</v>
      </c>
      <c r="AY237" s="14" t="s">
        <v>133</v>
      </c>
      <c r="BE237" s="209">
        <f>IF(N237="základní",J237,0)</f>
        <v>0</v>
      </c>
      <c r="BF237" s="209">
        <f>IF(N237="snížená",J237,0)</f>
        <v>0</v>
      </c>
      <c r="BG237" s="209">
        <f>IF(N237="zákl. přenesená",J237,0)</f>
        <v>0</v>
      </c>
      <c r="BH237" s="209">
        <f>IF(N237="sníž. přenesená",J237,0)</f>
        <v>0</v>
      </c>
      <c r="BI237" s="209">
        <f>IF(N237="nulová",J237,0)</f>
        <v>0</v>
      </c>
      <c r="BJ237" s="14" t="s">
        <v>82</v>
      </c>
      <c r="BK237" s="209">
        <f>ROUND(I237*H237,2)</f>
        <v>0</v>
      </c>
      <c r="BL237" s="14" t="s">
        <v>82</v>
      </c>
      <c r="BM237" s="208" t="s">
        <v>390</v>
      </c>
    </row>
    <row r="238" s="2" customFormat="1">
      <c r="A238" s="35"/>
      <c r="B238" s="36"/>
      <c r="C238" s="37"/>
      <c r="D238" s="210" t="s">
        <v>135</v>
      </c>
      <c r="E238" s="37"/>
      <c r="F238" s="211" t="s">
        <v>389</v>
      </c>
      <c r="G238" s="37"/>
      <c r="H238" s="37"/>
      <c r="I238" s="212"/>
      <c r="J238" s="37"/>
      <c r="K238" s="37"/>
      <c r="L238" s="41"/>
      <c r="M238" s="213"/>
      <c r="N238" s="214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135</v>
      </c>
      <c r="AU238" s="14" t="s">
        <v>75</v>
      </c>
    </row>
    <row r="239" s="2" customFormat="1" ht="24.15" customHeight="1">
      <c r="A239" s="35"/>
      <c r="B239" s="36"/>
      <c r="C239" s="215" t="s">
        <v>391</v>
      </c>
      <c r="D239" s="215" t="s">
        <v>149</v>
      </c>
      <c r="E239" s="216" t="s">
        <v>392</v>
      </c>
      <c r="F239" s="217" t="s">
        <v>393</v>
      </c>
      <c r="G239" s="218" t="s">
        <v>213</v>
      </c>
      <c r="H239" s="219">
        <v>10</v>
      </c>
      <c r="I239" s="220"/>
      <c r="J239" s="221">
        <f>ROUND(I239*H239,2)</f>
        <v>0</v>
      </c>
      <c r="K239" s="217" t="s">
        <v>132</v>
      </c>
      <c r="L239" s="41"/>
      <c r="M239" s="222" t="s">
        <v>1</v>
      </c>
      <c r="N239" s="223" t="s">
        <v>40</v>
      </c>
      <c r="O239" s="88"/>
      <c r="P239" s="206">
        <f>O239*H239</f>
        <v>0</v>
      </c>
      <c r="Q239" s="206">
        <v>0</v>
      </c>
      <c r="R239" s="206">
        <f>Q239*H239</f>
        <v>0</v>
      </c>
      <c r="S239" s="206">
        <v>0</v>
      </c>
      <c r="T239" s="20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8" t="s">
        <v>82</v>
      </c>
      <c r="AT239" s="208" t="s">
        <v>149</v>
      </c>
      <c r="AU239" s="208" t="s">
        <v>75</v>
      </c>
      <c r="AY239" s="14" t="s">
        <v>133</v>
      </c>
      <c r="BE239" s="209">
        <f>IF(N239="základní",J239,0)</f>
        <v>0</v>
      </c>
      <c r="BF239" s="209">
        <f>IF(N239="snížená",J239,0)</f>
        <v>0</v>
      </c>
      <c r="BG239" s="209">
        <f>IF(N239="zákl. přenesená",J239,0)</f>
        <v>0</v>
      </c>
      <c r="BH239" s="209">
        <f>IF(N239="sníž. přenesená",J239,0)</f>
        <v>0</v>
      </c>
      <c r="BI239" s="209">
        <f>IF(N239="nulová",J239,0)</f>
        <v>0</v>
      </c>
      <c r="BJ239" s="14" t="s">
        <v>82</v>
      </c>
      <c r="BK239" s="209">
        <f>ROUND(I239*H239,2)</f>
        <v>0</v>
      </c>
      <c r="BL239" s="14" t="s">
        <v>82</v>
      </c>
      <c r="BM239" s="208" t="s">
        <v>394</v>
      </c>
    </row>
    <row r="240" s="2" customFormat="1">
      <c r="A240" s="35"/>
      <c r="B240" s="36"/>
      <c r="C240" s="37"/>
      <c r="D240" s="210" t="s">
        <v>135</v>
      </c>
      <c r="E240" s="37"/>
      <c r="F240" s="211" t="s">
        <v>395</v>
      </c>
      <c r="G240" s="37"/>
      <c r="H240" s="37"/>
      <c r="I240" s="212"/>
      <c r="J240" s="37"/>
      <c r="K240" s="37"/>
      <c r="L240" s="41"/>
      <c r="M240" s="213"/>
      <c r="N240" s="214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135</v>
      </c>
      <c r="AU240" s="14" t="s">
        <v>75</v>
      </c>
    </row>
    <row r="241" s="2" customFormat="1" ht="24.15" customHeight="1">
      <c r="A241" s="35"/>
      <c r="B241" s="36"/>
      <c r="C241" s="196" t="s">
        <v>396</v>
      </c>
      <c r="D241" s="196" t="s">
        <v>128</v>
      </c>
      <c r="E241" s="197" t="s">
        <v>397</v>
      </c>
      <c r="F241" s="198" t="s">
        <v>398</v>
      </c>
      <c r="G241" s="199" t="s">
        <v>138</v>
      </c>
      <c r="H241" s="200">
        <v>1</v>
      </c>
      <c r="I241" s="201"/>
      <c r="J241" s="202">
        <f>ROUND(I241*H241,2)</f>
        <v>0</v>
      </c>
      <c r="K241" s="198" t="s">
        <v>132</v>
      </c>
      <c r="L241" s="203"/>
      <c r="M241" s="204" t="s">
        <v>1</v>
      </c>
      <c r="N241" s="205" t="s">
        <v>40</v>
      </c>
      <c r="O241" s="88"/>
      <c r="P241" s="206">
        <f>O241*H241</f>
        <v>0</v>
      </c>
      <c r="Q241" s="206">
        <v>0</v>
      </c>
      <c r="R241" s="206">
        <f>Q241*H241</f>
        <v>0</v>
      </c>
      <c r="S241" s="206">
        <v>0</v>
      </c>
      <c r="T241" s="20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8" t="s">
        <v>222</v>
      </c>
      <c r="AT241" s="208" t="s">
        <v>128</v>
      </c>
      <c r="AU241" s="208" t="s">
        <v>75</v>
      </c>
      <c r="AY241" s="14" t="s">
        <v>133</v>
      </c>
      <c r="BE241" s="209">
        <f>IF(N241="základní",J241,0)</f>
        <v>0</v>
      </c>
      <c r="BF241" s="209">
        <f>IF(N241="snížená",J241,0)</f>
        <v>0</v>
      </c>
      <c r="BG241" s="209">
        <f>IF(N241="zákl. přenesená",J241,0)</f>
        <v>0</v>
      </c>
      <c r="BH241" s="209">
        <f>IF(N241="sníž. přenesená",J241,0)</f>
        <v>0</v>
      </c>
      <c r="BI241" s="209">
        <f>IF(N241="nulová",J241,0)</f>
        <v>0</v>
      </c>
      <c r="BJ241" s="14" t="s">
        <v>82</v>
      </c>
      <c r="BK241" s="209">
        <f>ROUND(I241*H241,2)</f>
        <v>0</v>
      </c>
      <c r="BL241" s="14" t="s">
        <v>222</v>
      </c>
      <c r="BM241" s="208" t="s">
        <v>399</v>
      </c>
    </row>
    <row r="242" s="2" customFormat="1">
      <c r="A242" s="35"/>
      <c r="B242" s="36"/>
      <c r="C242" s="37"/>
      <c r="D242" s="210" t="s">
        <v>135</v>
      </c>
      <c r="E242" s="37"/>
      <c r="F242" s="211" t="s">
        <v>398</v>
      </c>
      <c r="G242" s="37"/>
      <c r="H242" s="37"/>
      <c r="I242" s="212"/>
      <c r="J242" s="37"/>
      <c r="K242" s="37"/>
      <c r="L242" s="41"/>
      <c r="M242" s="213"/>
      <c r="N242" s="214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135</v>
      </c>
      <c r="AU242" s="14" t="s">
        <v>75</v>
      </c>
    </row>
    <row r="243" s="2" customFormat="1" ht="24.15" customHeight="1">
      <c r="A243" s="35"/>
      <c r="B243" s="36"/>
      <c r="C243" s="196" t="s">
        <v>400</v>
      </c>
      <c r="D243" s="196" t="s">
        <v>128</v>
      </c>
      <c r="E243" s="197" t="s">
        <v>401</v>
      </c>
      <c r="F243" s="198" t="s">
        <v>402</v>
      </c>
      <c r="G243" s="199" t="s">
        <v>138</v>
      </c>
      <c r="H243" s="200">
        <v>2</v>
      </c>
      <c r="I243" s="201"/>
      <c r="J243" s="202">
        <f>ROUND(I243*H243,2)</f>
        <v>0</v>
      </c>
      <c r="K243" s="198" t="s">
        <v>132</v>
      </c>
      <c r="L243" s="203"/>
      <c r="M243" s="204" t="s">
        <v>1</v>
      </c>
      <c r="N243" s="205" t="s">
        <v>40</v>
      </c>
      <c r="O243" s="88"/>
      <c r="P243" s="206">
        <f>O243*H243</f>
        <v>0</v>
      </c>
      <c r="Q243" s="206">
        <v>0</v>
      </c>
      <c r="R243" s="206">
        <f>Q243*H243</f>
        <v>0</v>
      </c>
      <c r="S243" s="206">
        <v>0</v>
      </c>
      <c r="T243" s="20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8" t="s">
        <v>222</v>
      </c>
      <c r="AT243" s="208" t="s">
        <v>128</v>
      </c>
      <c r="AU243" s="208" t="s">
        <v>75</v>
      </c>
      <c r="AY243" s="14" t="s">
        <v>133</v>
      </c>
      <c r="BE243" s="209">
        <f>IF(N243="základní",J243,0)</f>
        <v>0</v>
      </c>
      <c r="BF243" s="209">
        <f>IF(N243="snížená",J243,0)</f>
        <v>0</v>
      </c>
      <c r="BG243" s="209">
        <f>IF(N243="zákl. přenesená",J243,0)</f>
        <v>0</v>
      </c>
      <c r="BH243" s="209">
        <f>IF(N243="sníž. přenesená",J243,0)</f>
        <v>0</v>
      </c>
      <c r="BI243" s="209">
        <f>IF(N243="nulová",J243,0)</f>
        <v>0</v>
      </c>
      <c r="BJ243" s="14" t="s">
        <v>82</v>
      </c>
      <c r="BK243" s="209">
        <f>ROUND(I243*H243,2)</f>
        <v>0</v>
      </c>
      <c r="BL243" s="14" t="s">
        <v>222</v>
      </c>
      <c r="BM243" s="208" t="s">
        <v>403</v>
      </c>
    </row>
    <row r="244" s="2" customFormat="1">
      <c r="A244" s="35"/>
      <c r="B244" s="36"/>
      <c r="C244" s="37"/>
      <c r="D244" s="210" t="s">
        <v>135</v>
      </c>
      <c r="E244" s="37"/>
      <c r="F244" s="211" t="s">
        <v>402</v>
      </c>
      <c r="G244" s="37"/>
      <c r="H244" s="37"/>
      <c r="I244" s="212"/>
      <c r="J244" s="37"/>
      <c r="K244" s="37"/>
      <c r="L244" s="41"/>
      <c r="M244" s="213"/>
      <c r="N244" s="214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135</v>
      </c>
      <c r="AU244" s="14" t="s">
        <v>75</v>
      </c>
    </row>
    <row r="245" s="2" customFormat="1" ht="24.15" customHeight="1">
      <c r="A245" s="35"/>
      <c r="B245" s="36"/>
      <c r="C245" s="196" t="s">
        <v>404</v>
      </c>
      <c r="D245" s="196" t="s">
        <v>128</v>
      </c>
      <c r="E245" s="197" t="s">
        <v>405</v>
      </c>
      <c r="F245" s="198" t="s">
        <v>406</v>
      </c>
      <c r="G245" s="199" t="s">
        <v>138</v>
      </c>
      <c r="H245" s="200">
        <v>1</v>
      </c>
      <c r="I245" s="201"/>
      <c r="J245" s="202">
        <f>ROUND(I245*H245,2)</f>
        <v>0</v>
      </c>
      <c r="K245" s="198" t="s">
        <v>132</v>
      </c>
      <c r="L245" s="203"/>
      <c r="M245" s="204" t="s">
        <v>1</v>
      </c>
      <c r="N245" s="205" t="s">
        <v>40</v>
      </c>
      <c r="O245" s="88"/>
      <c r="P245" s="206">
        <f>O245*H245</f>
        <v>0</v>
      </c>
      <c r="Q245" s="206">
        <v>0</v>
      </c>
      <c r="R245" s="206">
        <f>Q245*H245</f>
        <v>0</v>
      </c>
      <c r="S245" s="206">
        <v>0</v>
      </c>
      <c r="T245" s="20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8" t="s">
        <v>84</v>
      </c>
      <c r="AT245" s="208" t="s">
        <v>128</v>
      </c>
      <c r="AU245" s="208" t="s">
        <v>75</v>
      </c>
      <c r="AY245" s="14" t="s">
        <v>133</v>
      </c>
      <c r="BE245" s="209">
        <f>IF(N245="základní",J245,0)</f>
        <v>0</v>
      </c>
      <c r="BF245" s="209">
        <f>IF(N245="snížená",J245,0)</f>
        <v>0</v>
      </c>
      <c r="BG245" s="209">
        <f>IF(N245="zákl. přenesená",J245,0)</f>
        <v>0</v>
      </c>
      <c r="BH245" s="209">
        <f>IF(N245="sníž. přenesená",J245,0)</f>
        <v>0</v>
      </c>
      <c r="BI245" s="209">
        <f>IF(N245="nulová",J245,0)</f>
        <v>0</v>
      </c>
      <c r="BJ245" s="14" t="s">
        <v>82</v>
      </c>
      <c r="BK245" s="209">
        <f>ROUND(I245*H245,2)</f>
        <v>0</v>
      </c>
      <c r="BL245" s="14" t="s">
        <v>82</v>
      </c>
      <c r="BM245" s="208" t="s">
        <v>407</v>
      </c>
    </row>
    <row r="246" s="2" customFormat="1">
      <c r="A246" s="35"/>
      <c r="B246" s="36"/>
      <c r="C246" s="37"/>
      <c r="D246" s="210" t="s">
        <v>135</v>
      </c>
      <c r="E246" s="37"/>
      <c r="F246" s="211" t="s">
        <v>406</v>
      </c>
      <c r="G246" s="37"/>
      <c r="H246" s="37"/>
      <c r="I246" s="212"/>
      <c r="J246" s="37"/>
      <c r="K246" s="37"/>
      <c r="L246" s="41"/>
      <c r="M246" s="213"/>
      <c r="N246" s="214"/>
      <c r="O246" s="88"/>
      <c r="P246" s="88"/>
      <c r="Q246" s="88"/>
      <c r="R246" s="88"/>
      <c r="S246" s="88"/>
      <c r="T246" s="89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135</v>
      </c>
      <c r="AU246" s="14" t="s">
        <v>75</v>
      </c>
    </row>
    <row r="247" s="2" customFormat="1" ht="24.15" customHeight="1">
      <c r="A247" s="35"/>
      <c r="B247" s="36"/>
      <c r="C247" s="215" t="s">
        <v>408</v>
      </c>
      <c r="D247" s="215" t="s">
        <v>149</v>
      </c>
      <c r="E247" s="216" t="s">
        <v>409</v>
      </c>
      <c r="F247" s="217" t="s">
        <v>410</v>
      </c>
      <c r="G247" s="218" t="s">
        <v>138</v>
      </c>
      <c r="H247" s="219">
        <v>3</v>
      </c>
      <c r="I247" s="220"/>
      <c r="J247" s="221">
        <f>ROUND(I247*H247,2)</f>
        <v>0</v>
      </c>
      <c r="K247" s="217" t="s">
        <v>132</v>
      </c>
      <c r="L247" s="41"/>
      <c r="M247" s="222" t="s">
        <v>1</v>
      </c>
      <c r="N247" s="223" t="s">
        <v>40</v>
      </c>
      <c r="O247" s="88"/>
      <c r="P247" s="206">
        <f>O247*H247</f>
        <v>0</v>
      </c>
      <c r="Q247" s="206">
        <v>0</v>
      </c>
      <c r="R247" s="206">
        <f>Q247*H247</f>
        <v>0</v>
      </c>
      <c r="S247" s="206">
        <v>0</v>
      </c>
      <c r="T247" s="20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8" t="s">
        <v>82</v>
      </c>
      <c r="AT247" s="208" t="s">
        <v>149</v>
      </c>
      <c r="AU247" s="208" t="s">
        <v>75</v>
      </c>
      <c r="AY247" s="14" t="s">
        <v>133</v>
      </c>
      <c r="BE247" s="209">
        <f>IF(N247="základní",J247,0)</f>
        <v>0</v>
      </c>
      <c r="BF247" s="209">
        <f>IF(N247="snížená",J247,0)</f>
        <v>0</v>
      </c>
      <c r="BG247" s="209">
        <f>IF(N247="zákl. přenesená",J247,0)</f>
        <v>0</v>
      </c>
      <c r="BH247" s="209">
        <f>IF(N247="sníž. přenesená",J247,0)</f>
        <v>0</v>
      </c>
      <c r="BI247" s="209">
        <f>IF(N247="nulová",J247,0)</f>
        <v>0</v>
      </c>
      <c r="BJ247" s="14" t="s">
        <v>82</v>
      </c>
      <c r="BK247" s="209">
        <f>ROUND(I247*H247,2)</f>
        <v>0</v>
      </c>
      <c r="BL247" s="14" t="s">
        <v>82</v>
      </c>
      <c r="BM247" s="208" t="s">
        <v>411</v>
      </c>
    </row>
    <row r="248" s="2" customFormat="1">
      <c r="A248" s="35"/>
      <c r="B248" s="36"/>
      <c r="C248" s="37"/>
      <c r="D248" s="210" t="s">
        <v>135</v>
      </c>
      <c r="E248" s="37"/>
      <c r="F248" s="211" t="s">
        <v>410</v>
      </c>
      <c r="G248" s="37"/>
      <c r="H248" s="37"/>
      <c r="I248" s="212"/>
      <c r="J248" s="37"/>
      <c r="K248" s="37"/>
      <c r="L248" s="41"/>
      <c r="M248" s="213"/>
      <c r="N248" s="214"/>
      <c r="O248" s="88"/>
      <c r="P248" s="88"/>
      <c r="Q248" s="88"/>
      <c r="R248" s="88"/>
      <c r="S248" s="88"/>
      <c r="T248" s="89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135</v>
      </c>
      <c r="AU248" s="14" t="s">
        <v>75</v>
      </c>
    </row>
    <row r="249" s="2" customFormat="1" ht="24.15" customHeight="1">
      <c r="A249" s="35"/>
      <c r="B249" s="36"/>
      <c r="C249" s="215" t="s">
        <v>412</v>
      </c>
      <c r="D249" s="215" t="s">
        <v>149</v>
      </c>
      <c r="E249" s="216" t="s">
        <v>413</v>
      </c>
      <c r="F249" s="217" t="s">
        <v>414</v>
      </c>
      <c r="G249" s="218" t="s">
        <v>138</v>
      </c>
      <c r="H249" s="219">
        <v>3</v>
      </c>
      <c r="I249" s="220"/>
      <c r="J249" s="221">
        <f>ROUND(I249*H249,2)</f>
        <v>0</v>
      </c>
      <c r="K249" s="217" t="s">
        <v>132</v>
      </c>
      <c r="L249" s="41"/>
      <c r="M249" s="222" t="s">
        <v>1</v>
      </c>
      <c r="N249" s="223" t="s">
        <v>40</v>
      </c>
      <c r="O249" s="88"/>
      <c r="P249" s="206">
        <f>O249*H249</f>
        <v>0</v>
      </c>
      <c r="Q249" s="206">
        <v>0</v>
      </c>
      <c r="R249" s="206">
        <f>Q249*H249</f>
        <v>0</v>
      </c>
      <c r="S249" s="206">
        <v>0</v>
      </c>
      <c r="T249" s="20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8" t="s">
        <v>82</v>
      </c>
      <c r="AT249" s="208" t="s">
        <v>149</v>
      </c>
      <c r="AU249" s="208" t="s">
        <v>75</v>
      </c>
      <c r="AY249" s="14" t="s">
        <v>133</v>
      </c>
      <c r="BE249" s="209">
        <f>IF(N249="základní",J249,0)</f>
        <v>0</v>
      </c>
      <c r="BF249" s="209">
        <f>IF(N249="snížená",J249,0)</f>
        <v>0</v>
      </c>
      <c r="BG249" s="209">
        <f>IF(N249="zákl. přenesená",J249,0)</f>
        <v>0</v>
      </c>
      <c r="BH249" s="209">
        <f>IF(N249="sníž. přenesená",J249,0)</f>
        <v>0</v>
      </c>
      <c r="BI249" s="209">
        <f>IF(N249="nulová",J249,0)</f>
        <v>0</v>
      </c>
      <c r="BJ249" s="14" t="s">
        <v>82</v>
      </c>
      <c r="BK249" s="209">
        <f>ROUND(I249*H249,2)</f>
        <v>0</v>
      </c>
      <c r="BL249" s="14" t="s">
        <v>82</v>
      </c>
      <c r="BM249" s="208" t="s">
        <v>415</v>
      </c>
    </row>
    <row r="250" s="2" customFormat="1">
      <c r="A250" s="35"/>
      <c r="B250" s="36"/>
      <c r="C250" s="37"/>
      <c r="D250" s="210" t="s">
        <v>135</v>
      </c>
      <c r="E250" s="37"/>
      <c r="F250" s="211" t="s">
        <v>414</v>
      </c>
      <c r="G250" s="37"/>
      <c r="H250" s="37"/>
      <c r="I250" s="212"/>
      <c r="J250" s="37"/>
      <c r="K250" s="37"/>
      <c r="L250" s="41"/>
      <c r="M250" s="213"/>
      <c r="N250" s="214"/>
      <c r="O250" s="88"/>
      <c r="P250" s="88"/>
      <c r="Q250" s="88"/>
      <c r="R250" s="88"/>
      <c r="S250" s="88"/>
      <c r="T250" s="89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135</v>
      </c>
      <c r="AU250" s="14" t="s">
        <v>75</v>
      </c>
    </row>
    <row r="251" s="2" customFormat="1" ht="24.15" customHeight="1">
      <c r="A251" s="35"/>
      <c r="B251" s="36"/>
      <c r="C251" s="215" t="s">
        <v>416</v>
      </c>
      <c r="D251" s="215" t="s">
        <v>149</v>
      </c>
      <c r="E251" s="216" t="s">
        <v>417</v>
      </c>
      <c r="F251" s="217" t="s">
        <v>418</v>
      </c>
      <c r="G251" s="218" t="s">
        <v>138</v>
      </c>
      <c r="H251" s="219">
        <v>3</v>
      </c>
      <c r="I251" s="220"/>
      <c r="J251" s="221">
        <f>ROUND(I251*H251,2)</f>
        <v>0</v>
      </c>
      <c r="K251" s="217" t="s">
        <v>132</v>
      </c>
      <c r="L251" s="41"/>
      <c r="M251" s="222" t="s">
        <v>1</v>
      </c>
      <c r="N251" s="223" t="s">
        <v>40</v>
      </c>
      <c r="O251" s="88"/>
      <c r="P251" s="206">
        <f>O251*H251</f>
        <v>0</v>
      </c>
      <c r="Q251" s="206">
        <v>0</v>
      </c>
      <c r="R251" s="206">
        <f>Q251*H251</f>
        <v>0</v>
      </c>
      <c r="S251" s="206">
        <v>0</v>
      </c>
      <c r="T251" s="20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8" t="s">
        <v>82</v>
      </c>
      <c r="AT251" s="208" t="s">
        <v>149</v>
      </c>
      <c r="AU251" s="208" t="s">
        <v>75</v>
      </c>
      <c r="AY251" s="14" t="s">
        <v>133</v>
      </c>
      <c r="BE251" s="209">
        <f>IF(N251="základní",J251,0)</f>
        <v>0</v>
      </c>
      <c r="BF251" s="209">
        <f>IF(N251="snížená",J251,0)</f>
        <v>0</v>
      </c>
      <c r="BG251" s="209">
        <f>IF(N251="zákl. přenesená",J251,0)</f>
        <v>0</v>
      </c>
      <c r="BH251" s="209">
        <f>IF(N251="sníž. přenesená",J251,0)</f>
        <v>0</v>
      </c>
      <c r="BI251" s="209">
        <f>IF(N251="nulová",J251,0)</f>
        <v>0</v>
      </c>
      <c r="BJ251" s="14" t="s">
        <v>82</v>
      </c>
      <c r="BK251" s="209">
        <f>ROUND(I251*H251,2)</f>
        <v>0</v>
      </c>
      <c r="BL251" s="14" t="s">
        <v>82</v>
      </c>
      <c r="BM251" s="208" t="s">
        <v>419</v>
      </c>
    </row>
    <row r="252" s="2" customFormat="1">
      <c r="A252" s="35"/>
      <c r="B252" s="36"/>
      <c r="C252" s="37"/>
      <c r="D252" s="210" t="s">
        <v>135</v>
      </c>
      <c r="E252" s="37"/>
      <c r="F252" s="211" t="s">
        <v>418</v>
      </c>
      <c r="G252" s="37"/>
      <c r="H252" s="37"/>
      <c r="I252" s="212"/>
      <c r="J252" s="37"/>
      <c r="K252" s="37"/>
      <c r="L252" s="41"/>
      <c r="M252" s="213"/>
      <c r="N252" s="214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135</v>
      </c>
      <c r="AU252" s="14" t="s">
        <v>75</v>
      </c>
    </row>
    <row r="253" s="2" customFormat="1" ht="24.15" customHeight="1">
      <c r="A253" s="35"/>
      <c r="B253" s="36"/>
      <c r="C253" s="215" t="s">
        <v>420</v>
      </c>
      <c r="D253" s="215" t="s">
        <v>149</v>
      </c>
      <c r="E253" s="216" t="s">
        <v>421</v>
      </c>
      <c r="F253" s="217" t="s">
        <v>422</v>
      </c>
      <c r="G253" s="218" t="s">
        <v>138</v>
      </c>
      <c r="H253" s="219">
        <v>3</v>
      </c>
      <c r="I253" s="220"/>
      <c r="J253" s="221">
        <f>ROUND(I253*H253,2)</f>
        <v>0</v>
      </c>
      <c r="K253" s="217" t="s">
        <v>132</v>
      </c>
      <c r="L253" s="41"/>
      <c r="M253" s="222" t="s">
        <v>1</v>
      </c>
      <c r="N253" s="223" t="s">
        <v>40</v>
      </c>
      <c r="O253" s="88"/>
      <c r="P253" s="206">
        <f>O253*H253</f>
        <v>0</v>
      </c>
      <c r="Q253" s="206">
        <v>0</v>
      </c>
      <c r="R253" s="206">
        <f>Q253*H253</f>
        <v>0</v>
      </c>
      <c r="S253" s="206">
        <v>0</v>
      </c>
      <c r="T253" s="20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8" t="s">
        <v>82</v>
      </c>
      <c r="AT253" s="208" t="s">
        <v>149</v>
      </c>
      <c r="AU253" s="208" t="s">
        <v>75</v>
      </c>
      <c r="AY253" s="14" t="s">
        <v>133</v>
      </c>
      <c r="BE253" s="209">
        <f>IF(N253="základní",J253,0)</f>
        <v>0</v>
      </c>
      <c r="BF253" s="209">
        <f>IF(N253="snížená",J253,0)</f>
        <v>0</v>
      </c>
      <c r="BG253" s="209">
        <f>IF(N253="zákl. přenesená",J253,0)</f>
        <v>0</v>
      </c>
      <c r="BH253" s="209">
        <f>IF(N253="sníž. přenesená",J253,0)</f>
        <v>0</v>
      </c>
      <c r="BI253" s="209">
        <f>IF(N253="nulová",J253,0)</f>
        <v>0</v>
      </c>
      <c r="BJ253" s="14" t="s">
        <v>82</v>
      </c>
      <c r="BK253" s="209">
        <f>ROUND(I253*H253,2)</f>
        <v>0</v>
      </c>
      <c r="BL253" s="14" t="s">
        <v>82</v>
      </c>
      <c r="BM253" s="208" t="s">
        <v>423</v>
      </c>
    </row>
    <row r="254" s="2" customFormat="1">
      <c r="A254" s="35"/>
      <c r="B254" s="36"/>
      <c r="C254" s="37"/>
      <c r="D254" s="210" t="s">
        <v>135</v>
      </c>
      <c r="E254" s="37"/>
      <c r="F254" s="211" t="s">
        <v>422</v>
      </c>
      <c r="G254" s="37"/>
      <c r="H254" s="37"/>
      <c r="I254" s="212"/>
      <c r="J254" s="37"/>
      <c r="K254" s="37"/>
      <c r="L254" s="41"/>
      <c r="M254" s="213"/>
      <c r="N254" s="214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135</v>
      </c>
      <c r="AU254" s="14" t="s">
        <v>75</v>
      </c>
    </row>
    <row r="255" s="2" customFormat="1" ht="24.15" customHeight="1">
      <c r="A255" s="35"/>
      <c r="B255" s="36"/>
      <c r="C255" s="215" t="s">
        <v>424</v>
      </c>
      <c r="D255" s="215" t="s">
        <v>149</v>
      </c>
      <c r="E255" s="216" t="s">
        <v>425</v>
      </c>
      <c r="F255" s="217" t="s">
        <v>426</v>
      </c>
      <c r="G255" s="218" t="s">
        <v>138</v>
      </c>
      <c r="H255" s="219">
        <v>3</v>
      </c>
      <c r="I255" s="220"/>
      <c r="J255" s="221">
        <f>ROUND(I255*H255,2)</f>
        <v>0</v>
      </c>
      <c r="K255" s="217" t="s">
        <v>132</v>
      </c>
      <c r="L255" s="41"/>
      <c r="M255" s="222" t="s">
        <v>1</v>
      </c>
      <c r="N255" s="223" t="s">
        <v>40</v>
      </c>
      <c r="O255" s="88"/>
      <c r="P255" s="206">
        <f>O255*H255</f>
        <v>0</v>
      </c>
      <c r="Q255" s="206">
        <v>0</v>
      </c>
      <c r="R255" s="206">
        <f>Q255*H255</f>
        <v>0</v>
      </c>
      <c r="S255" s="206">
        <v>0</v>
      </c>
      <c r="T255" s="20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8" t="s">
        <v>82</v>
      </c>
      <c r="AT255" s="208" t="s">
        <v>149</v>
      </c>
      <c r="AU255" s="208" t="s">
        <v>75</v>
      </c>
      <c r="AY255" s="14" t="s">
        <v>133</v>
      </c>
      <c r="BE255" s="209">
        <f>IF(N255="základní",J255,0)</f>
        <v>0</v>
      </c>
      <c r="BF255" s="209">
        <f>IF(N255="snížená",J255,0)</f>
        <v>0</v>
      </c>
      <c r="BG255" s="209">
        <f>IF(N255="zákl. přenesená",J255,0)</f>
        <v>0</v>
      </c>
      <c r="BH255" s="209">
        <f>IF(N255="sníž. přenesená",J255,0)</f>
        <v>0</v>
      </c>
      <c r="BI255" s="209">
        <f>IF(N255="nulová",J255,0)</f>
        <v>0</v>
      </c>
      <c r="BJ255" s="14" t="s">
        <v>82</v>
      </c>
      <c r="BK255" s="209">
        <f>ROUND(I255*H255,2)</f>
        <v>0</v>
      </c>
      <c r="BL255" s="14" t="s">
        <v>82</v>
      </c>
      <c r="BM255" s="208" t="s">
        <v>427</v>
      </c>
    </row>
    <row r="256" s="2" customFormat="1">
      <c r="A256" s="35"/>
      <c r="B256" s="36"/>
      <c r="C256" s="37"/>
      <c r="D256" s="210" t="s">
        <v>135</v>
      </c>
      <c r="E256" s="37"/>
      <c r="F256" s="211" t="s">
        <v>428</v>
      </c>
      <c r="G256" s="37"/>
      <c r="H256" s="37"/>
      <c r="I256" s="212"/>
      <c r="J256" s="37"/>
      <c r="K256" s="37"/>
      <c r="L256" s="41"/>
      <c r="M256" s="213"/>
      <c r="N256" s="214"/>
      <c r="O256" s="88"/>
      <c r="P256" s="88"/>
      <c r="Q256" s="88"/>
      <c r="R256" s="88"/>
      <c r="S256" s="88"/>
      <c r="T256" s="89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135</v>
      </c>
      <c r="AU256" s="14" t="s">
        <v>75</v>
      </c>
    </row>
    <row r="257" s="2" customFormat="1" ht="24.15" customHeight="1">
      <c r="A257" s="35"/>
      <c r="B257" s="36"/>
      <c r="C257" s="215" t="s">
        <v>429</v>
      </c>
      <c r="D257" s="215" t="s">
        <v>149</v>
      </c>
      <c r="E257" s="216" t="s">
        <v>430</v>
      </c>
      <c r="F257" s="217" t="s">
        <v>431</v>
      </c>
      <c r="G257" s="218" t="s">
        <v>138</v>
      </c>
      <c r="H257" s="219">
        <v>1</v>
      </c>
      <c r="I257" s="220"/>
      <c r="J257" s="221">
        <f>ROUND(I257*H257,2)</f>
        <v>0</v>
      </c>
      <c r="K257" s="217" t="s">
        <v>132</v>
      </c>
      <c r="L257" s="41"/>
      <c r="M257" s="222" t="s">
        <v>1</v>
      </c>
      <c r="N257" s="223" t="s">
        <v>40</v>
      </c>
      <c r="O257" s="88"/>
      <c r="P257" s="206">
        <f>O257*H257</f>
        <v>0</v>
      </c>
      <c r="Q257" s="206">
        <v>0</v>
      </c>
      <c r="R257" s="206">
        <f>Q257*H257</f>
        <v>0</v>
      </c>
      <c r="S257" s="206">
        <v>0</v>
      </c>
      <c r="T257" s="20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8" t="s">
        <v>82</v>
      </c>
      <c r="AT257" s="208" t="s">
        <v>149</v>
      </c>
      <c r="AU257" s="208" t="s">
        <v>75</v>
      </c>
      <c r="AY257" s="14" t="s">
        <v>133</v>
      </c>
      <c r="BE257" s="209">
        <f>IF(N257="základní",J257,0)</f>
        <v>0</v>
      </c>
      <c r="BF257" s="209">
        <f>IF(N257="snížená",J257,0)</f>
        <v>0</v>
      </c>
      <c r="BG257" s="209">
        <f>IF(N257="zákl. přenesená",J257,0)</f>
        <v>0</v>
      </c>
      <c r="BH257" s="209">
        <f>IF(N257="sníž. přenesená",J257,0)</f>
        <v>0</v>
      </c>
      <c r="BI257" s="209">
        <f>IF(N257="nulová",J257,0)</f>
        <v>0</v>
      </c>
      <c r="BJ257" s="14" t="s">
        <v>82</v>
      </c>
      <c r="BK257" s="209">
        <f>ROUND(I257*H257,2)</f>
        <v>0</v>
      </c>
      <c r="BL257" s="14" t="s">
        <v>82</v>
      </c>
      <c r="BM257" s="208" t="s">
        <v>432</v>
      </c>
    </row>
    <row r="258" s="2" customFormat="1">
      <c r="A258" s="35"/>
      <c r="B258" s="36"/>
      <c r="C258" s="37"/>
      <c r="D258" s="210" t="s">
        <v>135</v>
      </c>
      <c r="E258" s="37"/>
      <c r="F258" s="211" t="s">
        <v>433</v>
      </c>
      <c r="G258" s="37"/>
      <c r="H258" s="37"/>
      <c r="I258" s="212"/>
      <c r="J258" s="37"/>
      <c r="K258" s="37"/>
      <c r="L258" s="41"/>
      <c r="M258" s="213"/>
      <c r="N258" s="214"/>
      <c r="O258" s="88"/>
      <c r="P258" s="88"/>
      <c r="Q258" s="88"/>
      <c r="R258" s="88"/>
      <c r="S258" s="88"/>
      <c r="T258" s="89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135</v>
      </c>
      <c r="AU258" s="14" t="s">
        <v>75</v>
      </c>
    </row>
    <row r="259" s="2" customFormat="1" ht="24.15" customHeight="1">
      <c r="A259" s="35"/>
      <c r="B259" s="36"/>
      <c r="C259" s="215" t="s">
        <v>434</v>
      </c>
      <c r="D259" s="215" t="s">
        <v>149</v>
      </c>
      <c r="E259" s="216" t="s">
        <v>435</v>
      </c>
      <c r="F259" s="217" t="s">
        <v>436</v>
      </c>
      <c r="G259" s="218" t="s">
        <v>138</v>
      </c>
      <c r="H259" s="219">
        <v>4</v>
      </c>
      <c r="I259" s="220"/>
      <c r="J259" s="221">
        <f>ROUND(I259*H259,2)</f>
        <v>0</v>
      </c>
      <c r="K259" s="217" t="s">
        <v>132</v>
      </c>
      <c r="L259" s="41"/>
      <c r="M259" s="222" t="s">
        <v>1</v>
      </c>
      <c r="N259" s="223" t="s">
        <v>40</v>
      </c>
      <c r="O259" s="88"/>
      <c r="P259" s="206">
        <f>O259*H259</f>
        <v>0</v>
      </c>
      <c r="Q259" s="206">
        <v>0</v>
      </c>
      <c r="R259" s="206">
        <f>Q259*H259</f>
        <v>0</v>
      </c>
      <c r="S259" s="206">
        <v>0</v>
      </c>
      <c r="T259" s="20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8" t="s">
        <v>82</v>
      </c>
      <c r="AT259" s="208" t="s">
        <v>149</v>
      </c>
      <c r="AU259" s="208" t="s">
        <v>75</v>
      </c>
      <c r="AY259" s="14" t="s">
        <v>133</v>
      </c>
      <c r="BE259" s="209">
        <f>IF(N259="základní",J259,0)</f>
        <v>0</v>
      </c>
      <c r="BF259" s="209">
        <f>IF(N259="snížená",J259,0)</f>
        <v>0</v>
      </c>
      <c r="BG259" s="209">
        <f>IF(N259="zákl. přenesená",J259,0)</f>
        <v>0</v>
      </c>
      <c r="BH259" s="209">
        <f>IF(N259="sníž. přenesená",J259,0)</f>
        <v>0</v>
      </c>
      <c r="BI259" s="209">
        <f>IF(N259="nulová",J259,0)</f>
        <v>0</v>
      </c>
      <c r="BJ259" s="14" t="s">
        <v>82</v>
      </c>
      <c r="BK259" s="209">
        <f>ROUND(I259*H259,2)</f>
        <v>0</v>
      </c>
      <c r="BL259" s="14" t="s">
        <v>82</v>
      </c>
      <c r="BM259" s="208" t="s">
        <v>437</v>
      </c>
    </row>
    <row r="260" s="2" customFormat="1">
      <c r="A260" s="35"/>
      <c r="B260" s="36"/>
      <c r="C260" s="37"/>
      <c r="D260" s="210" t="s">
        <v>135</v>
      </c>
      <c r="E260" s="37"/>
      <c r="F260" s="211" t="s">
        <v>436</v>
      </c>
      <c r="G260" s="37"/>
      <c r="H260" s="37"/>
      <c r="I260" s="212"/>
      <c r="J260" s="37"/>
      <c r="K260" s="37"/>
      <c r="L260" s="41"/>
      <c r="M260" s="213"/>
      <c r="N260" s="214"/>
      <c r="O260" s="88"/>
      <c r="P260" s="88"/>
      <c r="Q260" s="88"/>
      <c r="R260" s="88"/>
      <c r="S260" s="88"/>
      <c r="T260" s="89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135</v>
      </c>
      <c r="AU260" s="14" t="s">
        <v>75</v>
      </c>
    </row>
    <row r="261" s="2" customFormat="1" ht="24.15" customHeight="1">
      <c r="A261" s="35"/>
      <c r="B261" s="36"/>
      <c r="C261" s="215" t="s">
        <v>438</v>
      </c>
      <c r="D261" s="215" t="s">
        <v>149</v>
      </c>
      <c r="E261" s="216" t="s">
        <v>439</v>
      </c>
      <c r="F261" s="217" t="s">
        <v>440</v>
      </c>
      <c r="G261" s="218" t="s">
        <v>138</v>
      </c>
      <c r="H261" s="219">
        <v>8</v>
      </c>
      <c r="I261" s="220"/>
      <c r="J261" s="221">
        <f>ROUND(I261*H261,2)</f>
        <v>0</v>
      </c>
      <c r="K261" s="217" t="s">
        <v>132</v>
      </c>
      <c r="L261" s="41"/>
      <c r="M261" s="222" t="s">
        <v>1</v>
      </c>
      <c r="N261" s="223" t="s">
        <v>40</v>
      </c>
      <c r="O261" s="88"/>
      <c r="P261" s="206">
        <f>O261*H261</f>
        <v>0</v>
      </c>
      <c r="Q261" s="206">
        <v>0</v>
      </c>
      <c r="R261" s="206">
        <f>Q261*H261</f>
        <v>0</v>
      </c>
      <c r="S261" s="206">
        <v>0</v>
      </c>
      <c r="T261" s="20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8" t="s">
        <v>82</v>
      </c>
      <c r="AT261" s="208" t="s">
        <v>149</v>
      </c>
      <c r="AU261" s="208" t="s">
        <v>75</v>
      </c>
      <c r="AY261" s="14" t="s">
        <v>133</v>
      </c>
      <c r="BE261" s="209">
        <f>IF(N261="základní",J261,0)</f>
        <v>0</v>
      </c>
      <c r="BF261" s="209">
        <f>IF(N261="snížená",J261,0)</f>
        <v>0</v>
      </c>
      <c r="BG261" s="209">
        <f>IF(N261="zákl. přenesená",J261,0)</f>
        <v>0</v>
      </c>
      <c r="BH261" s="209">
        <f>IF(N261="sníž. přenesená",J261,0)</f>
        <v>0</v>
      </c>
      <c r="BI261" s="209">
        <f>IF(N261="nulová",J261,0)</f>
        <v>0</v>
      </c>
      <c r="BJ261" s="14" t="s">
        <v>82</v>
      </c>
      <c r="BK261" s="209">
        <f>ROUND(I261*H261,2)</f>
        <v>0</v>
      </c>
      <c r="BL261" s="14" t="s">
        <v>82</v>
      </c>
      <c r="BM261" s="208" t="s">
        <v>441</v>
      </c>
    </row>
    <row r="262" s="2" customFormat="1">
      <c r="A262" s="35"/>
      <c r="B262" s="36"/>
      <c r="C262" s="37"/>
      <c r="D262" s="210" t="s">
        <v>135</v>
      </c>
      <c r="E262" s="37"/>
      <c r="F262" s="211" t="s">
        <v>440</v>
      </c>
      <c r="G262" s="37"/>
      <c r="H262" s="37"/>
      <c r="I262" s="212"/>
      <c r="J262" s="37"/>
      <c r="K262" s="37"/>
      <c r="L262" s="41"/>
      <c r="M262" s="213"/>
      <c r="N262" s="214"/>
      <c r="O262" s="88"/>
      <c r="P262" s="88"/>
      <c r="Q262" s="88"/>
      <c r="R262" s="88"/>
      <c r="S262" s="88"/>
      <c r="T262" s="89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135</v>
      </c>
      <c r="AU262" s="14" t="s">
        <v>75</v>
      </c>
    </row>
    <row r="263" s="2" customFormat="1" ht="24.15" customHeight="1">
      <c r="A263" s="35"/>
      <c r="B263" s="36"/>
      <c r="C263" s="215" t="s">
        <v>442</v>
      </c>
      <c r="D263" s="215" t="s">
        <v>149</v>
      </c>
      <c r="E263" s="216" t="s">
        <v>443</v>
      </c>
      <c r="F263" s="217" t="s">
        <v>444</v>
      </c>
      <c r="G263" s="218" t="s">
        <v>138</v>
      </c>
      <c r="H263" s="219">
        <v>12</v>
      </c>
      <c r="I263" s="220"/>
      <c r="J263" s="221">
        <f>ROUND(I263*H263,2)</f>
        <v>0</v>
      </c>
      <c r="K263" s="217" t="s">
        <v>132</v>
      </c>
      <c r="L263" s="41"/>
      <c r="M263" s="222" t="s">
        <v>1</v>
      </c>
      <c r="N263" s="223" t="s">
        <v>40</v>
      </c>
      <c r="O263" s="88"/>
      <c r="P263" s="206">
        <f>O263*H263</f>
        <v>0</v>
      </c>
      <c r="Q263" s="206">
        <v>0</v>
      </c>
      <c r="R263" s="206">
        <f>Q263*H263</f>
        <v>0</v>
      </c>
      <c r="S263" s="206">
        <v>0</v>
      </c>
      <c r="T263" s="20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8" t="s">
        <v>82</v>
      </c>
      <c r="AT263" s="208" t="s">
        <v>149</v>
      </c>
      <c r="AU263" s="208" t="s">
        <v>75</v>
      </c>
      <c r="AY263" s="14" t="s">
        <v>133</v>
      </c>
      <c r="BE263" s="209">
        <f>IF(N263="základní",J263,0)</f>
        <v>0</v>
      </c>
      <c r="BF263" s="209">
        <f>IF(N263="snížená",J263,0)</f>
        <v>0</v>
      </c>
      <c r="BG263" s="209">
        <f>IF(N263="zákl. přenesená",J263,0)</f>
        <v>0</v>
      </c>
      <c r="BH263" s="209">
        <f>IF(N263="sníž. přenesená",J263,0)</f>
        <v>0</v>
      </c>
      <c r="BI263" s="209">
        <f>IF(N263="nulová",J263,0)</f>
        <v>0</v>
      </c>
      <c r="BJ263" s="14" t="s">
        <v>82</v>
      </c>
      <c r="BK263" s="209">
        <f>ROUND(I263*H263,2)</f>
        <v>0</v>
      </c>
      <c r="BL263" s="14" t="s">
        <v>82</v>
      </c>
      <c r="BM263" s="208" t="s">
        <v>445</v>
      </c>
    </row>
    <row r="264" s="2" customFormat="1">
      <c r="A264" s="35"/>
      <c r="B264" s="36"/>
      <c r="C264" s="37"/>
      <c r="D264" s="210" t="s">
        <v>135</v>
      </c>
      <c r="E264" s="37"/>
      <c r="F264" s="211" t="s">
        <v>444</v>
      </c>
      <c r="G264" s="37"/>
      <c r="H264" s="37"/>
      <c r="I264" s="212"/>
      <c r="J264" s="37"/>
      <c r="K264" s="37"/>
      <c r="L264" s="41"/>
      <c r="M264" s="213"/>
      <c r="N264" s="214"/>
      <c r="O264" s="88"/>
      <c r="P264" s="88"/>
      <c r="Q264" s="88"/>
      <c r="R264" s="88"/>
      <c r="S264" s="88"/>
      <c r="T264" s="89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135</v>
      </c>
      <c r="AU264" s="14" t="s">
        <v>75</v>
      </c>
    </row>
    <row r="265" s="2" customFormat="1" ht="24.15" customHeight="1">
      <c r="A265" s="35"/>
      <c r="B265" s="36"/>
      <c r="C265" s="215" t="s">
        <v>446</v>
      </c>
      <c r="D265" s="215" t="s">
        <v>149</v>
      </c>
      <c r="E265" s="216" t="s">
        <v>447</v>
      </c>
      <c r="F265" s="217" t="s">
        <v>448</v>
      </c>
      <c r="G265" s="218" t="s">
        <v>138</v>
      </c>
      <c r="H265" s="219">
        <v>4</v>
      </c>
      <c r="I265" s="220"/>
      <c r="J265" s="221">
        <f>ROUND(I265*H265,2)</f>
        <v>0</v>
      </c>
      <c r="K265" s="217" t="s">
        <v>132</v>
      </c>
      <c r="L265" s="41"/>
      <c r="M265" s="222" t="s">
        <v>1</v>
      </c>
      <c r="N265" s="223" t="s">
        <v>40</v>
      </c>
      <c r="O265" s="88"/>
      <c r="P265" s="206">
        <f>O265*H265</f>
        <v>0</v>
      </c>
      <c r="Q265" s="206">
        <v>0</v>
      </c>
      <c r="R265" s="206">
        <f>Q265*H265</f>
        <v>0</v>
      </c>
      <c r="S265" s="206">
        <v>0</v>
      </c>
      <c r="T265" s="20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8" t="s">
        <v>82</v>
      </c>
      <c r="AT265" s="208" t="s">
        <v>149</v>
      </c>
      <c r="AU265" s="208" t="s">
        <v>75</v>
      </c>
      <c r="AY265" s="14" t="s">
        <v>133</v>
      </c>
      <c r="BE265" s="209">
        <f>IF(N265="základní",J265,0)</f>
        <v>0</v>
      </c>
      <c r="BF265" s="209">
        <f>IF(N265="snížená",J265,0)</f>
        <v>0</v>
      </c>
      <c r="BG265" s="209">
        <f>IF(N265="zákl. přenesená",J265,0)</f>
        <v>0</v>
      </c>
      <c r="BH265" s="209">
        <f>IF(N265="sníž. přenesená",J265,0)</f>
        <v>0</v>
      </c>
      <c r="BI265" s="209">
        <f>IF(N265="nulová",J265,0)</f>
        <v>0</v>
      </c>
      <c r="BJ265" s="14" t="s">
        <v>82</v>
      </c>
      <c r="BK265" s="209">
        <f>ROUND(I265*H265,2)</f>
        <v>0</v>
      </c>
      <c r="BL265" s="14" t="s">
        <v>82</v>
      </c>
      <c r="BM265" s="208" t="s">
        <v>449</v>
      </c>
    </row>
    <row r="266" s="2" customFormat="1">
      <c r="A266" s="35"/>
      <c r="B266" s="36"/>
      <c r="C266" s="37"/>
      <c r="D266" s="210" t="s">
        <v>135</v>
      </c>
      <c r="E266" s="37"/>
      <c r="F266" s="211" t="s">
        <v>448</v>
      </c>
      <c r="G266" s="37"/>
      <c r="H266" s="37"/>
      <c r="I266" s="212"/>
      <c r="J266" s="37"/>
      <c r="K266" s="37"/>
      <c r="L266" s="41"/>
      <c r="M266" s="213"/>
      <c r="N266" s="214"/>
      <c r="O266" s="88"/>
      <c r="P266" s="88"/>
      <c r="Q266" s="88"/>
      <c r="R266" s="88"/>
      <c r="S266" s="88"/>
      <c r="T266" s="89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135</v>
      </c>
      <c r="AU266" s="14" t="s">
        <v>75</v>
      </c>
    </row>
    <row r="267" s="2" customFormat="1" ht="24.15" customHeight="1">
      <c r="A267" s="35"/>
      <c r="B267" s="36"/>
      <c r="C267" s="196" t="s">
        <v>450</v>
      </c>
      <c r="D267" s="196" t="s">
        <v>128</v>
      </c>
      <c r="E267" s="197" t="s">
        <v>451</v>
      </c>
      <c r="F267" s="198" t="s">
        <v>452</v>
      </c>
      <c r="G267" s="199" t="s">
        <v>138</v>
      </c>
      <c r="H267" s="200">
        <v>4</v>
      </c>
      <c r="I267" s="201"/>
      <c r="J267" s="202">
        <f>ROUND(I267*H267,2)</f>
        <v>0</v>
      </c>
      <c r="K267" s="198" t="s">
        <v>132</v>
      </c>
      <c r="L267" s="203"/>
      <c r="M267" s="204" t="s">
        <v>1</v>
      </c>
      <c r="N267" s="205" t="s">
        <v>40</v>
      </c>
      <c r="O267" s="88"/>
      <c r="P267" s="206">
        <f>O267*H267</f>
        <v>0</v>
      </c>
      <c r="Q267" s="206">
        <v>0</v>
      </c>
      <c r="R267" s="206">
        <f>Q267*H267</f>
        <v>0</v>
      </c>
      <c r="S267" s="206">
        <v>0</v>
      </c>
      <c r="T267" s="20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8" t="s">
        <v>222</v>
      </c>
      <c r="AT267" s="208" t="s">
        <v>128</v>
      </c>
      <c r="AU267" s="208" t="s">
        <v>75</v>
      </c>
      <c r="AY267" s="14" t="s">
        <v>133</v>
      </c>
      <c r="BE267" s="209">
        <f>IF(N267="základní",J267,0)</f>
        <v>0</v>
      </c>
      <c r="BF267" s="209">
        <f>IF(N267="snížená",J267,0)</f>
        <v>0</v>
      </c>
      <c r="BG267" s="209">
        <f>IF(N267="zákl. přenesená",J267,0)</f>
        <v>0</v>
      </c>
      <c r="BH267" s="209">
        <f>IF(N267="sníž. přenesená",J267,0)</f>
        <v>0</v>
      </c>
      <c r="BI267" s="209">
        <f>IF(N267="nulová",J267,0)</f>
        <v>0</v>
      </c>
      <c r="BJ267" s="14" t="s">
        <v>82</v>
      </c>
      <c r="BK267" s="209">
        <f>ROUND(I267*H267,2)</f>
        <v>0</v>
      </c>
      <c r="BL267" s="14" t="s">
        <v>222</v>
      </c>
      <c r="BM267" s="208" t="s">
        <v>453</v>
      </c>
    </row>
    <row r="268" s="2" customFormat="1">
      <c r="A268" s="35"/>
      <c r="B268" s="36"/>
      <c r="C268" s="37"/>
      <c r="D268" s="210" t="s">
        <v>135</v>
      </c>
      <c r="E268" s="37"/>
      <c r="F268" s="211" t="s">
        <v>452</v>
      </c>
      <c r="G268" s="37"/>
      <c r="H268" s="37"/>
      <c r="I268" s="212"/>
      <c r="J268" s="37"/>
      <c r="K268" s="37"/>
      <c r="L268" s="41"/>
      <c r="M268" s="213"/>
      <c r="N268" s="214"/>
      <c r="O268" s="88"/>
      <c r="P268" s="88"/>
      <c r="Q268" s="88"/>
      <c r="R268" s="88"/>
      <c r="S268" s="88"/>
      <c r="T268" s="89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135</v>
      </c>
      <c r="AU268" s="14" t="s">
        <v>75</v>
      </c>
    </row>
    <row r="269" s="2" customFormat="1" ht="24.15" customHeight="1">
      <c r="A269" s="35"/>
      <c r="B269" s="36"/>
      <c r="C269" s="196" t="s">
        <v>454</v>
      </c>
      <c r="D269" s="196" t="s">
        <v>128</v>
      </c>
      <c r="E269" s="197" t="s">
        <v>455</v>
      </c>
      <c r="F269" s="198" t="s">
        <v>456</v>
      </c>
      <c r="G269" s="199" t="s">
        <v>138</v>
      </c>
      <c r="H269" s="200">
        <v>1</v>
      </c>
      <c r="I269" s="201"/>
      <c r="J269" s="202">
        <f>ROUND(I269*H269,2)</f>
        <v>0</v>
      </c>
      <c r="K269" s="198" t="s">
        <v>132</v>
      </c>
      <c r="L269" s="203"/>
      <c r="M269" s="204" t="s">
        <v>1</v>
      </c>
      <c r="N269" s="205" t="s">
        <v>40</v>
      </c>
      <c r="O269" s="88"/>
      <c r="P269" s="206">
        <f>O269*H269</f>
        <v>0</v>
      </c>
      <c r="Q269" s="206">
        <v>0</v>
      </c>
      <c r="R269" s="206">
        <f>Q269*H269</f>
        <v>0</v>
      </c>
      <c r="S269" s="206">
        <v>0</v>
      </c>
      <c r="T269" s="20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8" t="s">
        <v>84</v>
      </c>
      <c r="AT269" s="208" t="s">
        <v>128</v>
      </c>
      <c r="AU269" s="208" t="s">
        <v>75</v>
      </c>
      <c r="AY269" s="14" t="s">
        <v>133</v>
      </c>
      <c r="BE269" s="209">
        <f>IF(N269="základní",J269,0)</f>
        <v>0</v>
      </c>
      <c r="BF269" s="209">
        <f>IF(N269="snížená",J269,0)</f>
        <v>0</v>
      </c>
      <c r="BG269" s="209">
        <f>IF(N269="zákl. přenesená",J269,0)</f>
        <v>0</v>
      </c>
      <c r="BH269" s="209">
        <f>IF(N269="sníž. přenesená",J269,0)</f>
        <v>0</v>
      </c>
      <c r="BI269" s="209">
        <f>IF(N269="nulová",J269,0)</f>
        <v>0</v>
      </c>
      <c r="BJ269" s="14" t="s">
        <v>82</v>
      </c>
      <c r="BK269" s="209">
        <f>ROUND(I269*H269,2)</f>
        <v>0</v>
      </c>
      <c r="BL269" s="14" t="s">
        <v>82</v>
      </c>
      <c r="BM269" s="208" t="s">
        <v>457</v>
      </c>
    </row>
    <row r="270" s="2" customFormat="1">
      <c r="A270" s="35"/>
      <c r="B270" s="36"/>
      <c r="C270" s="37"/>
      <c r="D270" s="210" t="s">
        <v>135</v>
      </c>
      <c r="E270" s="37"/>
      <c r="F270" s="211" t="s">
        <v>456</v>
      </c>
      <c r="G270" s="37"/>
      <c r="H270" s="37"/>
      <c r="I270" s="212"/>
      <c r="J270" s="37"/>
      <c r="K270" s="37"/>
      <c r="L270" s="41"/>
      <c r="M270" s="213"/>
      <c r="N270" s="214"/>
      <c r="O270" s="88"/>
      <c r="P270" s="88"/>
      <c r="Q270" s="88"/>
      <c r="R270" s="88"/>
      <c r="S270" s="88"/>
      <c r="T270" s="89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135</v>
      </c>
      <c r="AU270" s="14" t="s">
        <v>75</v>
      </c>
    </row>
    <row r="271" s="2" customFormat="1" ht="24.15" customHeight="1">
      <c r="A271" s="35"/>
      <c r="B271" s="36"/>
      <c r="C271" s="196" t="s">
        <v>458</v>
      </c>
      <c r="D271" s="196" t="s">
        <v>128</v>
      </c>
      <c r="E271" s="197" t="s">
        <v>459</v>
      </c>
      <c r="F271" s="198" t="s">
        <v>460</v>
      </c>
      <c r="G271" s="199" t="s">
        <v>138</v>
      </c>
      <c r="H271" s="200">
        <v>4</v>
      </c>
      <c r="I271" s="201"/>
      <c r="J271" s="202">
        <f>ROUND(I271*H271,2)</f>
        <v>0</v>
      </c>
      <c r="K271" s="198" t="s">
        <v>132</v>
      </c>
      <c r="L271" s="203"/>
      <c r="M271" s="204" t="s">
        <v>1</v>
      </c>
      <c r="N271" s="205" t="s">
        <v>40</v>
      </c>
      <c r="O271" s="88"/>
      <c r="P271" s="206">
        <f>O271*H271</f>
        <v>0</v>
      </c>
      <c r="Q271" s="206">
        <v>0</v>
      </c>
      <c r="R271" s="206">
        <f>Q271*H271</f>
        <v>0</v>
      </c>
      <c r="S271" s="206">
        <v>0</v>
      </c>
      <c r="T271" s="20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8" t="s">
        <v>84</v>
      </c>
      <c r="AT271" s="208" t="s">
        <v>128</v>
      </c>
      <c r="AU271" s="208" t="s">
        <v>75</v>
      </c>
      <c r="AY271" s="14" t="s">
        <v>133</v>
      </c>
      <c r="BE271" s="209">
        <f>IF(N271="základní",J271,0)</f>
        <v>0</v>
      </c>
      <c r="BF271" s="209">
        <f>IF(N271="snížená",J271,0)</f>
        <v>0</v>
      </c>
      <c r="BG271" s="209">
        <f>IF(N271="zákl. přenesená",J271,0)</f>
        <v>0</v>
      </c>
      <c r="BH271" s="209">
        <f>IF(N271="sníž. přenesená",J271,0)</f>
        <v>0</v>
      </c>
      <c r="BI271" s="209">
        <f>IF(N271="nulová",J271,0)</f>
        <v>0</v>
      </c>
      <c r="BJ271" s="14" t="s">
        <v>82</v>
      </c>
      <c r="BK271" s="209">
        <f>ROUND(I271*H271,2)</f>
        <v>0</v>
      </c>
      <c r="BL271" s="14" t="s">
        <v>82</v>
      </c>
      <c r="BM271" s="208" t="s">
        <v>461</v>
      </c>
    </row>
    <row r="272" s="2" customFormat="1">
      <c r="A272" s="35"/>
      <c r="B272" s="36"/>
      <c r="C272" s="37"/>
      <c r="D272" s="210" t="s">
        <v>135</v>
      </c>
      <c r="E272" s="37"/>
      <c r="F272" s="211" t="s">
        <v>460</v>
      </c>
      <c r="G272" s="37"/>
      <c r="H272" s="37"/>
      <c r="I272" s="212"/>
      <c r="J272" s="37"/>
      <c r="K272" s="37"/>
      <c r="L272" s="41"/>
      <c r="M272" s="213"/>
      <c r="N272" s="214"/>
      <c r="O272" s="88"/>
      <c r="P272" s="88"/>
      <c r="Q272" s="88"/>
      <c r="R272" s="88"/>
      <c r="S272" s="88"/>
      <c r="T272" s="89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135</v>
      </c>
      <c r="AU272" s="14" t="s">
        <v>75</v>
      </c>
    </row>
    <row r="273" s="2" customFormat="1" ht="24.15" customHeight="1">
      <c r="A273" s="35"/>
      <c r="B273" s="36"/>
      <c r="C273" s="215" t="s">
        <v>462</v>
      </c>
      <c r="D273" s="215" t="s">
        <v>149</v>
      </c>
      <c r="E273" s="216" t="s">
        <v>463</v>
      </c>
      <c r="F273" s="217" t="s">
        <v>464</v>
      </c>
      <c r="G273" s="218" t="s">
        <v>138</v>
      </c>
      <c r="H273" s="219">
        <v>4</v>
      </c>
      <c r="I273" s="220"/>
      <c r="J273" s="221">
        <f>ROUND(I273*H273,2)</f>
        <v>0</v>
      </c>
      <c r="K273" s="217" t="s">
        <v>132</v>
      </c>
      <c r="L273" s="41"/>
      <c r="M273" s="222" t="s">
        <v>1</v>
      </c>
      <c r="N273" s="223" t="s">
        <v>40</v>
      </c>
      <c r="O273" s="88"/>
      <c r="P273" s="206">
        <f>O273*H273</f>
        <v>0</v>
      </c>
      <c r="Q273" s="206">
        <v>0</v>
      </c>
      <c r="R273" s="206">
        <f>Q273*H273</f>
        <v>0</v>
      </c>
      <c r="S273" s="206">
        <v>0</v>
      </c>
      <c r="T273" s="20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8" t="s">
        <v>82</v>
      </c>
      <c r="AT273" s="208" t="s">
        <v>149</v>
      </c>
      <c r="AU273" s="208" t="s">
        <v>75</v>
      </c>
      <c r="AY273" s="14" t="s">
        <v>133</v>
      </c>
      <c r="BE273" s="209">
        <f>IF(N273="základní",J273,0)</f>
        <v>0</v>
      </c>
      <c r="BF273" s="209">
        <f>IF(N273="snížená",J273,0)</f>
        <v>0</v>
      </c>
      <c r="BG273" s="209">
        <f>IF(N273="zákl. přenesená",J273,0)</f>
        <v>0</v>
      </c>
      <c r="BH273" s="209">
        <f>IF(N273="sníž. přenesená",J273,0)</f>
        <v>0</v>
      </c>
      <c r="BI273" s="209">
        <f>IF(N273="nulová",J273,0)</f>
        <v>0</v>
      </c>
      <c r="BJ273" s="14" t="s">
        <v>82</v>
      </c>
      <c r="BK273" s="209">
        <f>ROUND(I273*H273,2)</f>
        <v>0</v>
      </c>
      <c r="BL273" s="14" t="s">
        <v>82</v>
      </c>
      <c r="BM273" s="208" t="s">
        <v>465</v>
      </c>
    </row>
    <row r="274" s="2" customFormat="1">
      <c r="A274" s="35"/>
      <c r="B274" s="36"/>
      <c r="C274" s="37"/>
      <c r="D274" s="210" t="s">
        <v>135</v>
      </c>
      <c r="E274" s="37"/>
      <c r="F274" s="211" t="s">
        <v>464</v>
      </c>
      <c r="G274" s="37"/>
      <c r="H274" s="37"/>
      <c r="I274" s="212"/>
      <c r="J274" s="37"/>
      <c r="K274" s="37"/>
      <c r="L274" s="41"/>
      <c r="M274" s="213"/>
      <c r="N274" s="214"/>
      <c r="O274" s="88"/>
      <c r="P274" s="88"/>
      <c r="Q274" s="88"/>
      <c r="R274" s="88"/>
      <c r="S274" s="88"/>
      <c r="T274" s="89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135</v>
      </c>
      <c r="AU274" s="14" t="s">
        <v>75</v>
      </c>
    </row>
    <row r="275" s="2" customFormat="1" ht="24.15" customHeight="1">
      <c r="A275" s="35"/>
      <c r="B275" s="36"/>
      <c r="C275" s="196" t="s">
        <v>466</v>
      </c>
      <c r="D275" s="196" t="s">
        <v>128</v>
      </c>
      <c r="E275" s="197" t="s">
        <v>467</v>
      </c>
      <c r="F275" s="198" t="s">
        <v>468</v>
      </c>
      <c r="G275" s="199" t="s">
        <v>138</v>
      </c>
      <c r="H275" s="200">
        <v>1</v>
      </c>
      <c r="I275" s="201"/>
      <c r="J275" s="202">
        <f>ROUND(I275*H275,2)</f>
        <v>0</v>
      </c>
      <c r="K275" s="198" t="s">
        <v>132</v>
      </c>
      <c r="L275" s="203"/>
      <c r="M275" s="204" t="s">
        <v>1</v>
      </c>
      <c r="N275" s="205" t="s">
        <v>40</v>
      </c>
      <c r="O275" s="88"/>
      <c r="P275" s="206">
        <f>O275*H275</f>
        <v>0</v>
      </c>
      <c r="Q275" s="206">
        <v>0</v>
      </c>
      <c r="R275" s="206">
        <f>Q275*H275</f>
        <v>0</v>
      </c>
      <c r="S275" s="206">
        <v>0</v>
      </c>
      <c r="T275" s="20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8" t="s">
        <v>84</v>
      </c>
      <c r="AT275" s="208" t="s">
        <v>128</v>
      </c>
      <c r="AU275" s="208" t="s">
        <v>75</v>
      </c>
      <c r="AY275" s="14" t="s">
        <v>133</v>
      </c>
      <c r="BE275" s="209">
        <f>IF(N275="základní",J275,0)</f>
        <v>0</v>
      </c>
      <c r="BF275" s="209">
        <f>IF(N275="snížená",J275,0)</f>
        <v>0</v>
      </c>
      <c r="BG275" s="209">
        <f>IF(N275="zákl. přenesená",J275,0)</f>
        <v>0</v>
      </c>
      <c r="BH275" s="209">
        <f>IF(N275="sníž. přenesená",J275,0)</f>
        <v>0</v>
      </c>
      <c r="BI275" s="209">
        <f>IF(N275="nulová",J275,0)</f>
        <v>0</v>
      </c>
      <c r="BJ275" s="14" t="s">
        <v>82</v>
      </c>
      <c r="BK275" s="209">
        <f>ROUND(I275*H275,2)</f>
        <v>0</v>
      </c>
      <c r="BL275" s="14" t="s">
        <v>82</v>
      </c>
      <c r="BM275" s="208" t="s">
        <v>469</v>
      </c>
    </row>
    <row r="276" s="2" customFormat="1">
      <c r="A276" s="35"/>
      <c r="B276" s="36"/>
      <c r="C276" s="37"/>
      <c r="D276" s="210" t="s">
        <v>135</v>
      </c>
      <c r="E276" s="37"/>
      <c r="F276" s="211" t="s">
        <v>468</v>
      </c>
      <c r="G276" s="37"/>
      <c r="H276" s="37"/>
      <c r="I276" s="212"/>
      <c r="J276" s="37"/>
      <c r="K276" s="37"/>
      <c r="L276" s="41"/>
      <c r="M276" s="213"/>
      <c r="N276" s="214"/>
      <c r="O276" s="88"/>
      <c r="P276" s="88"/>
      <c r="Q276" s="88"/>
      <c r="R276" s="88"/>
      <c r="S276" s="88"/>
      <c r="T276" s="89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135</v>
      </c>
      <c r="AU276" s="14" t="s">
        <v>75</v>
      </c>
    </row>
    <row r="277" s="2" customFormat="1" ht="24.15" customHeight="1">
      <c r="A277" s="35"/>
      <c r="B277" s="36"/>
      <c r="C277" s="196" t="s">
        <v>470</v>
      </c>
      <c r="D277" s="196" t="s">
        <v>128</v>
      </c>
      <c r="E277" s="197" t="s">
        <v>471</v>
      </c>
      <c r="F277" s="198" t="s">
        <v>472</v>
      </c>
      <c r="G277" s="199" t="s">
        <v>138</v>
      </c>
      <c r="H277" s="200">
        <v>53</v>
      </c>
      <c r="I277" s="201"/>
      <c r="J277" s="202">
        <f>ROUND(I277*H277,2)</f>
        <v>0</v>
      </c>
      <c r="K277" s="198" t="s">
        <v>132</v>
      </c>
      <c r="L277" s="203"/>
      <c r="M277" s="204" t="s">
        <v>1</v>
      </c>
      <c r="N277" s="205" t="s">
        <v>40</v>
      </c>
      <c r="O277" s="88"/>
      <c r="P277" s="206">
        <f>O277*H277</f>
        <v>0</v>
      </c>
      <c r="Q277" s="206">
        <v>0</v>
      </c>
      <c r="R277" s="206">
        <f>Q277*H277</f>
        <v>0</v>
      </c>
      <c r="S277" s="206">
        <v>0</v>
      </c>
      <c r="T277" s="20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8" t="s">
        <v>84</v>
      </c>
      <c r="AT277" s="208" t="s">
        <v>128</v>
      </c>
      <c r="AU277" s="208" t="s">
        <v>75</v>
      </c>
      <c r="AY277" s="14" t="s">
        <v>133</v>
      </c>
      <c r="BE277" s="209">
        <f>IF(N277="základní",J277,0)</f>
        <v>0</v>
      </c>
      <c r="BF277" s="209">
        <f>IF(N277="snížená",J277,0)</f>
        <v>0</v>
      </c>
      <c r="BG277" s="209">
        <f>IF(N277="zákl. přenesená",J277,0)</f>
        <v>0</v>
      </c>
      <c r="BH277" s="209">
        <f>IF(N277="sníž. přenesená",J277,0)</f>
        <v>0</v>
      </c>
      <c r="BI277" s="209">
        <f>IF(N277="nulová",J277,0)</f>
        <v>0</v>
      </c>
      <c r="BJ277" s="14" t="s">
        <v>82</v>
      </c>
      <c r="BK277" s="209">
        <f>ROUND(I277*H277,2)</f>
        <v>0</v>
      </c>
      <c r="BL277" s="14" t="s">
        <v>82</v>
      </c>
      <c r="BM277" s="208" t="s">
        <v>473</v>
      </c>
    </row>
    <row r="278" s="2" customFormat="1">
      <c r="A278" s="35"/>
      <c r="B278" s="36"/>
      <c r="C278" s="37"/>
      <c r="D278" s="210" t="s">
        <v>135</v>
      </c>
      <c r="E278" s="37"/>
      <c r="F278" s="211" t="s">
        <v>472</v>
      </c>
      <c r="G278" s="37"/>
      <c r="H278" s="37"/>
      <c r="I278" s="212"/>
      <c r="J278" s="37"/>
      <c r="K278" s="37"/>
      <c r="L278" s="41"/>
      <c r="M278" s="213"/>
      <c r="N278" s="214"/>
      <c r="O278" s="88"/>
      <c r="P278" s="88"/>
      <c r="Q278" s="88"/>
      <c r="R278" s="88"/>
      <c r="S278" s="88"/>
      <c r="T278" s="89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4" t="s">
        <v>135</v>
      </c>
      <c r="AU278" s="14" t="s">
        <v>75</v>
      </c>
    </row>
    <row r="279" s="2" customFormat="1" ht="24.15" customHeight="1">
      <c r="A279" s="35"/>
      <c r="B279" s="36"/>
      <c r="C279" s="196" t="s">
        <v>474</v>
      </c>
      <c r="D279" s="196" t="s">
        <v>128</v>
      </c>
      <c r="E279" s="197" t="s">
        <v>475</v>
      </c>
      <c r="F279" s="198" t="s">
        <v>476</v>
      </c>
      <c r="G279" s="199" t="s">
        <v>138</v>
      </c>
      <c r="H279" s="200">
        <v>15</v>
      </c>
      <c r="I279" s="201"/>
      <c r="J279" s="202">
        <f>ROUND(I279*H279,2)</f>
        <v>0</v>
      </c>
      <c r="K279" s="198" t="s">
        <v>132</v>
      </c>
      <c r="L279" s="203"/>
      <c r="M279" s="204" t="s">
        <v>1</v>
      </c>
      <c r="N279" s="205" t="s">
        <v>40</v>
      </c>
      <c r="O279" s="88"/>
      <c r="P279" s="206">
        <f>O279*H279</f>
        <v>0</v>
      </c>
      <c r="Q279" s="206">
        <v>0</v>
      </c>
      <c r="R279" s="206">
        <f>Q279*H279</f>
        <v>0</v>
      </c>
      <c r="S279" s="206">
        <v>0</v>
      </c>
      <c r="T279" s="20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8" t="s">
        <v>84</v>
      </c>
      <c r="AT279" s="208" t="s">
        <v>128</v>
      </c>
      <c r="AU279" s="208" t="s">
        <v>75</v>
      </c>
      <c r="AY279" s="14" t="s">
        <v>133</v>
      </c>
      <c r="BE279" s="209">
        <f>IF(N279="základní",J279,0)</f>
        <v>0</v>
      </c>
      <c r="BF279" s="209">
        <f>IF(N279="snížená",J279,0)</f>
        <v>0</v>
      </c>
      <c r="BG279" s="209">
        <f>IF(N279="zákl. přenesená",J279,0)</f>
        <v>0</v>
      </c>
      <c r="BH279" s="209">
        <f>IF(N279="sníž. přenesená",J279,0)</f>
        <v>0</v>
      </c>
      <c r="BI279" s="209">
        <f>IF(N279="nulová",J279,0)</f>
        <v>0</v>
      </c>
      <c r="BJ279" s="14" t="s">
        <v>82</v>
      </c>
      <c r="BK279" s="209">
        <f>ROUND(I279*H279,2)</f>
        <v>0</v>
      </c>
      <c r="BL279" s="14" t="s">
        <v>82</v>
      </c>
      <c r="BM279" s="208" t="s">
        <v>477</v>
      </c>
    </row>
    <row r="280" s="2" customFormat="1">
      <c r="A280" s="35"/>
      <c r="B280" s="36"/>
      <c r="C280" s="37"/>
      <c r="D280" s="210" t="s">
        <v>135</v>
      </c>
      <c r="E280" s="37"/>
      <c r="F280" s="211" t="s">
        <v>476</v>
      </c>
      <c r="G280" s="37"/>
      <c r="H280" s="37"/>
      <c r="I280" s="212"/>
      <c r="J280" s="37"/>
      <c r="K280" s="37"/>
      <c r="L280" s="41"/>
      <c r="M280" s="213"/>
      <c r="N280" s="214"/>
      <c r="O280" s="88"/>
      <c r="P280" s="88"/>
      <c r="Q280" s="88"/>
      <c r="R280" s="88"/>
      <c r="S280" s="88"/>
      <c r="T280" s="89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4" t="s">
        <v>135</v>
      </c>
      <c r="AU280" s="14" t="s">
        <v>75</v>
      </c>
    </row>
    <row r="281" s="2" customFormat="1" ht="24.15" customHeight="1">
      <c r="A281" s="35"/>
      <c r="B281" s="36"/>
      <c r="C281" s="196" t="s">
        <v>478</v>
      </c>
      <c r="D281" s="196" t="s">
        <v>128</v>
      </c>
      <c r="E281" s="197" t="s">
        <v>479</v>
      </c>
      <c r="F281" s="198" t="s">
        <v>480</v>
      </c>
      <c r="G281" s="199" t="s">
        <v>138</v>
      </c>
      <c r="H281" s="200">
        <v>2</v>
      </c>
      <c r="I281" s="201"/>
      <c r="J281" s="202">
        <f>ROUND(I281*H281,2)</f>
        <v>0</v>
      </c>
      <c r="K281" s="198" t="s">
        <v>132</v>
      </c>
      <c r="L281" s="203"/>
      <c r="M281" s="204" t="s">
        <v>1</v>
      </c>
      <c r="N281" s="205" t="s">
        <v>40</v>
      </c>
      <c r="O281" s="88"/>
      <c r="P281" s="206">
        <f>O281*H281</f>
        <v>0</v>
      </c>
      <c r="Q281" s="206">
        <v>0</v>
      </c>
      <c r="R281" s="206">
        <f>Q281*H281</f>
        <v>0</v>
      </c>
      <c r="S281" s="206">
        <v>0</v>
      </c>
      <c r="T281" s="20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8" t="s">
        <v>84</v>
      </c>
      <c r="AT281" s="208" t="s">
        <v>128</v>
      </c>
      <c r="AU281" s="208" t="s">
        <v>75</v>
      </c>
      <c r="AY281" s="14" t="s">
        <v>133</v>
      </c>
      <c r="BE281" s="209">
        <f>IF(N281="základní",J281,0)</f>
        <v>0</v>
      </c>
      <c r="BF281" s="209">
        <f>IF(N281="snížená",J281,0)</f>
        <v>0</v>
      </c>
      <c r="BG281" s="209">
        <f>IF(N281="zákl. přenesená",J281,0)</f>
        <v>0</v>
      </c>
      <c r="BH281" s="209">
        <f>IF(N281="sníž. přenesená",J281,0)</f>
        <v>0</v>
      </c>
      <c r="BI281" s="209">
        <f>IF(N281="nulová",J281,0)</f>
        <v>0</v>
      </c>
      <c r="BJ281" s="14" t="s">
        <v>82</v>
      </c>
      <c r="BK281" s="209">
        <f>ROUND(I281*H281,2)</f>
        <v>0</v>
      </c>
      <c r="BL281" s="14" t="s">
        <v>82</v>
      </c>
      <c r="BM281" s="208" t="s">
        <v>481</v>
      </c>
    </row>
    <row r="282" s="2" customFormat="1">
      <c r="A282" s="35"/>
      <c r="B282" s="36"/>
      <c r="C282" s="37"/>
      <c r="D282" s="210" t="s">
        <v>135</v>
      </c>
      <c r="E282" s="37"/>
      <c r="F282" s="211" t="s">
        <v>480</v>
      </c>
      <c r="G282" s="37"/>
      <c r="H282" s="37"/>
      <c r="I282" s="212"/>
      <c r="J282" s="37"/>
      <c r="K282" s="37"/>
      <c r="L282" s="41"/>
      <c r="M282" s="213"/>
      <c r="N282" s="214"/>
      <c r="O282" s="88"/>
      <c r="P282" s="88"/>
      <c r="Q282" s="88"/>
      <c r="R282" s="88"/>
      <c r="S282" s="88"/>
      <c r="T282" s="89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4" t="s">
        <v>135</v>
      </c>
      <c r="AU282" s="14" t="s">
        <v>75</v>
      </c>
    </row>
    <row r="283" s="2" customFormat="1" ht="24.15" customHeight="1">
      <c r="A283" s="35"/>
      <c r="B283" s="36"/>
      <c r="C283" s="196" t="s">
        <v>482</v>
      </c>
      <c r="D283" s="196" t="s">
        <v>128</v>
      </c>
      <c r="E283" s="197" t="s">
        <v>483</v>
      </c>
      <c r="F283" s="198" t="s">
        <v>484</v>
      </c>
      <c r="G283" s="199" t="s">
        <v>138</v>
      </c>
      <c r="H283" s="200">
        <v>53</v>
      </c>
      <c r="I283" s="201"/>
      <c r="J283" s="202">
        <f>ROUND(I283*H283,2)</f>
        <v>0</v>
      </c>
      <c r="K283" s="198" t="s">
        <v>132</v>
      </c>
      <c r="L283" s="203"/>
      <c r="M283" s="204" t="s">
        <v>1</v>
      </c>
      <c r="N283" s="205" t="s">
        <v>40</v>
      </c>
      <c r="O283" s="88"/>
      <c r="P283" s="206">
        <f>O283*H283</f>
        <v>0</v>
      </c>
      <c r="Q283" s="206">
        <v>0</v>
      </c>
      <c r="R283" s="206">
        <f>Q283*H283</f>
        <v>0</v>
      </c>
      <c r="S283" s="206">
        <v>0</v>
      </c>
      <c r="T283" s="20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8" t="s">
        <v>84</v>
      </c>
      <c r="AT283" s="208" t="s">
        <v>128</v>
      </c>
      <c r="AU283" s="208" t="s">
        <v>75</v>
      </c>
      <c r="AY283" s="14" t="s">
        <v>133</v>
      </c>
      <c r="BE283" s="209">
        <f>IF(N283="základní",J283,0)</f>
        <v>0</v>
      </c>
      <c r="BF283" s="209">
        <f>IF(N283="snížená",J283,0)</f>
        <v>0</v>
      </c>
      <c r="BG283" s="209">
        <f>IF(N283="zákl. přenesená",J283,0)</f>
        <v>0</v>
      </c>
      <c r="BH283" s="209">
        <f>IF(N283="sníž. přenesená",J283,0)</f>
        <v>0</v>
      </c>
      <c r="BI283" s="209">
        <f>IF(N283="nulová",J283,0)</f>
        <v>0</v>
      </c>
      <c r="BJ283" s="14" t="s">
        <v>82</v>
      </c>
      <c r="BK283" s="209">
        <f>ROUND(I283*H283,2)</f>
        <v>0</v>
      </c>
      <c r="BL283" s="14" t="s">
        <v>82</v>
      </c>
      <c r="BM283" s="208" t="s">
        <v>485</v>
      </c>
    </row>
    <row r="284" s="2" customFormat="1">
      <c r="A284" s="35"/>
      <c r="B284" s="36"/>
      <c r="C284" s="37"/>
      <c r="D284" s="210" t="s">
        <v>135</v>
      </c>
      <c r="E284" s="37"/>
      <c r="F284" s="211" t="s">
        <v>484</v>
      </c>
      <c r="G284" s="37"/>
      <c r="H284" s="37"/>
      <c r="I284" s="212"/>
      <c r="J284" s="37"/>
      <c r="K284" s="37"/>
      <c r="L284" s="41"/>
      <c r="M284" s="213"/>
      <c r="N284" s="214"/>
      <c r="O284" s="88"/>
      <c r="P284" s="88"/>
      <c r="Q284" s="88"/>
      <c r="R284" s="88"/>
      <c r="S284" s="88"/>
      <c r="T284" s="89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4" t="s">
        <v>135</v>
      </c>
      <c r="AU284" s="14" t="s">
        <v>75</v>
      </c>
    </row>
    <row r="285" s="2" customFormat="1" ht="24.15" customHeight="1">
      <c r="A285" s="35"/>
      <c r="B285" s="36"/>
      <c r="C285" s="196" t="s">
        <v>486</v>
      </c>
      <c r="D285" s="196" t="s">
        <v>128</v>
      </c>
      <c r="E285" s="197" t="s">
        <v>487</v>
      </c>
      <c r="F285" s="198" t="s">
        <v>488</v>
      </c>
      <c r="G285" s="199" t="s">
        <v>138</v>
      </c>
      <c r="H285" s="200">
        <v>40</v>
      </c>
      <c r="I285" s="201"/>
      <c r="J285" s="202">
        <f>ROUND(I285*H285,2)</f>
        <v>0</v>
      </c>
      <c r="K285" s="198" t="s">
        <v>132</v>
      </c>
      <c r="L285" s="203"/>
      <c r="M285" s="204" t="s">
        <v>1</v>
      </c>
      <c r="N285" s="205" t="s">
        <v>40</v>
      </c>
      <c r="O285" s="88"/>
      <c r="P285" s="206">
        <f>O285*H285</f>
        <v>0</v>
      </c>
      <c r="Q285" s="206">
        <v>0</v>
      </c>
      <c r="R285" s="206">
        <f>Q285*H285</f>
        <v>0</v>
      </c>
      <c r="S285" s="206">
        <v>0</v>
      </c>
      <c r="T285" s="20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8" t="s">
        <v>84</v>
      </c>
      <c r="AT285" s="208" t="s">
        <v>128</v>
      </c>
      <c r="AU285" s="208" t="s">
        <v>75</v>
      </c>
      <c r="AY285" s="14" t="s">
        <v>133</v>
      </c>
      <c r="BE285" s="209">
        <f>IF(N285="základní",J285,0)</f>
        <v>0</v>
      </c>
      <c r="BF285" s="209">
        <f>IF(N285="snížená",J285,0)</f>
        <v>0</v>
      </c>
      <c r="BG285" s="209">
        <f>IF(N285="zákl. přenesená",J285,0)</f>
        <v>0</v>
      </c>
      <c r="BH285" s="209">
        <f>IF(N285="sníž. přenesená",J285,0)</f>
        <v>0</v>
      </c>
      <c r="BI285" s="209">
        <f>IF(N285="nulová",J285,0)</f>
        <v>0</v>
      </c>
      <c r="BJ285" s="14" t="s">
        <v>82</v>
      </c>
      <c r="BK285" s="209">
        <f>ROUND(I285*H285,2)</f>
        <v>0</v>
      </c>
      <c r="BL285" s="14" t="s">
        <v>82</v>
      </c>
      <c r="BM285" s="208" t="s">
        <v>489</v>
      </c>
    </row>
    <row r="286" s="2" customFormat="1">
      <c r="A286" s="35"/>
      <c r="B286" s="36"/>
      <c r="C286" s="37"/>
      <c r="D286" s="210" t="s">
        <v>135</v>
      </c>
      <c r="E286" s="37"/>
      <c r="F286" s="211" t="s">
        <v>488</v>
      </c>
      <c r="G286" s="37"/>
      <c r="H286" s="37"/>
      <c r="I286" s="212"/>
      <c r="J286" s="37"/>
      <c r="K286" s="37"/>
      <c r="L286" s="41"/>
      <c r="M286" s="213"/>
      <c r="N286" s="214"/>
      <c r="O286" s="88"/>
      <c r="P286" s="88"/>
      <c r="Q286" s="88"/>
      <c r="R286" s="88"/>
      <c r="S286" s="88"/>
      <c r="T286" s="89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135</v>
      </c>
      <c r="AU286" s="14" t="s">
        <v>75</v>
      </c>
    </row>
    <row r="287" s="2" customFormat="1" ht="24.15" customHeight="1">
      <c r="A287" s="35"/>
      <c r="B287" s="36"/>
      <c r="C287" s="196" t="s">
        <v>490</v>
      </c>
      <c r="D287" s="196" t="s">
        <v>128</v>
      </c>
      <c r="E287" s="197" t="s">
        <v>491</v>
      </c>
      <c r="F287" s="198" t="s">
        <v>492</v>
      </c>
      <c r="G287" s="199" t="s">
        <v>138</v>
      </c>
      <c r="H287" s="200">
        <v>8</v>
      </c>
      <c r="I287" s="201"/>
      <c r="J287" s="202">
        <f>ROUND(I287*H287,2)</f>
        <v>0</v>
      </c>
      <c r="K287" s="198" t="s">
        <v>132</v>
      </c>
      <c r="L287" s="203"/>
      <c r="M287" s="204" t="s">
        <v>1</v>
      </c>
      <c r="N287" s="205" t="s">
        <v>40</v>
      </c>
      <c r="O287" s="88"/>
      <c r="P287" s="206">
        <f>O287*H287</f>
        <v>0</v>
      </c>
      <c r="Q287" s="206">
        <v>0</v>
      </c>
      <c r="R287" s="206">
        <f>Q287*H287</f>
        <v>0</v>
      </c>
      <c r="S287" s="206">
        <v>0</v>
      </c>
      <c r="T287" s="20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8" t="s">
        <v>84</v>
      </c>
      <c r="AT287" s="208" t="s">
        <v>128</v>
      </c>
      <c r="AU287" s="208" t="s">
        <v>75</v>
      </c>
      <c r="AY287" s="14" t="s">
        <v>133</v>
      </c>
      <c r="BE287" s="209">
        <f>IF(N287="základní",J287,0)</f>
        <v>0</v>
      </c>
      <c r="BF287" s="209">
        <f>IF(N287="snížená",J287,0)</f>
        <v>0</v>
      </c>
      <c r="BG287" s="209">
        <f>IF(N287="zákl. přenesená",J287,0)</f>
        <v>0</v>
      </c>
      <c r="BH287" s="209">
        <f>IF(N287="sníž. přenesená",J287,0)</f>
        <v>0</v>
      </c>
      <c r="BI287" s="209">
        <f>IF(N287="nulová",J287,0)</f>
        <v>0</v>
      </c>
      <c r="BJ287" s="14" t="s">
        <v>82</v>
      </c>
      <c r="BK287" s="209">
        <f>ROUND(I287*H287,2)</f>
        <v>0</v>
      </c>
      <c r="BL287" s="14" t="s">
        <v>82</v>
      </c>
      <c r="BM287" s="208" t="s">
        <v>493</v>
      </c>
    </row>
    <row r="288" s="2" customFormat="1">
      <c r="A288" s="35"/>
      <c r="B288" s="36"/>
      <c r="C288" s="37"/>
      <c r="D288" s="210" t="s">
        <v>135</v>
      </c>
      <c r="E288" s="37"/>
      <c r="F288" s="211" t="s">
        <v>492</v>
      </c>
      <c r="G288" s="37"/>
      <c r="H288" s="37"/>
      <c r="I288" s="212"/>
      <c r="J288" s="37"/>
      <c r="K288" s="37"/>
      <c r="L288" s="41"/>
      <c r="M288" s="213"/>
      <c r="N288" s="214"/>
      <c r="O288" s="88"/>
      <c r="P288" s="88"/>
      <c r="Q288" s="88"/>
      <c r="R288" s="88"/>
      <c r="S288" s="88"/>
      <c r="T288" s="89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4" t="s">
        <v>135</v>
      </c>
      <c r="AU288" s="14" t="s">
        <v>75</v>
      </c>
    </row>
    <row r="289" s="2" customFormat="1" ht="24.15" customHeight="1">
      <c r="A289" s="35"/>
      <c r="B289" s="36"/>
      <c r="C289" s="196" t="s">
        <v>494</v>
      </c>
      <c r="D289" s="196" t="s">
        <v>128</v>
      </c>
      <c r="E289" s="197" t="s">
        <v>495</v>
      </c>
      <c r="F289" s="198" t="s">
        <v>496</v>
      </c>
      <c r="G289" s="199" t="s">
        <v>138</v>
      </c>
      <c r="H289" s="200">
        <v>1</v>
      </c>
      <c r="I289" s="201"/>
      <c r="J289" s="202">
        <f>ROUND(I289*H289,2)</f>
        <v>0</v>
      </c>
      <c r="K289" s="198" t="s">
        <v>132</v>
      </c>
      <c r="L289" s="203"/>
      <c r="M289" s="204" t="s">
        <v>1</v>
      </c>
      <c r="N289" s="205" t="s">
        <v>40</v>
      </c>
      <c r="O289" s="88"/>
      <c r="P289" s="206">
        <f>O289*H289</f>
        <v>0</v>
      </c>
      <c r="Q289" s="206">
        <v>0</v>
      </c>
      <c r="R289" s="206">
        <f>Q289*H289</f>
        <v>0</v>
      </c>
      <c r="S289" s="206">
        <v>0</v>
      </c>
      <c r="T289" s="20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8" t="s">
        <v>84</v>
      </c>
      <c r="AT289" s="208" t="s">
        <v>128</v>
      </c>
      <c r="AU289" s="208" t="s">
        <v>75</v>
      </c>
      <c r="AY289" s="14" t="s">
        <v>133</v>
      </c>
      <c r="BE289" s="209">
        <f>IF(N289="základní",J289,0)</f>
        <v>0</v>
      </c>
      <c r="BF289" s="209">
        <f>IF(N289="snížená",J289,0)</f>
        <v>0</v>
      </c>
      <c r="BG289" s="209">
        <f>IF(N289="zákl. přenesená",J289,0)</f>
        <v>0</v>
      </c>
      <c r="BH289" s="209">
        <f>IF(N289="sníž. přenesená",J289,0)</f>
        <v>0</v>
      </c>
      <c r="BI289" s="209">
        <f>IF(N289="nulová",J289,0)</f>
        <v>0</v>
      </c>
      <c r="BJ289" s="14" t="s">
        <v>82</v>
      </c>
      <c r="BK289" s="209">
        <f>ROUND(I289*H289,2)</f>
        <v>0</v>
      </c>
      <c r="BL289" s="14" t="s">
        <v>82</v>
      </c>
      <c r="BM289" s="208" t="s">
        <v>497</v>
      </c>
    </row>
    <row r="290" s="2" customFormat="1">
      <c r="A290" s="35"/>
      <c r="B290" s="36"/>
      <c r="C290" s="37"/>
      <c r="D290" s="210" t="s">
        <v>135</v>
      </c>
      <c r="E290" s="37"/>
      <c r="F290" s="211" t="s">
        <v>496</v>
      </c>
      <c r="G290" s="37"/>
      <c r="H290" s="37"/>
      <c r="I290" s="212"/>
      <c r="J290" s="37"/>
      <c r="K290" s="37"/>
      <c r="L290" s="41"/>
      <c r="M290" s="213"/>
      <c r="N290" s="214"/>
      <c r="O290" s="88"/>
      <c r="P290" s="88"/>
      <c r="Q290" s="88"/>
      <c r="R290" s="88"/>
      <c r="S290" s="88"/>
      <c r="T290" s="89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4" t="s">
        <v>135</v>
      </c>
      <c r="AU290" s="14" t="s">
        <v>75</v>
      </c>
    </row>
    <row r="291" s="2" customFormat="1" ht="24.15" customHeight="1">
      <c r="A291" s="35"/>
      <c r="B291" s="36"/>
      <c r="C291" s="196" t="s">
        <v>498</v>
      </c>
      <c r="D291" s="196" t="s">
        <v>128</v>
      </c>
      <c r="E291" s="197" t="s">
        <v>499</v>
      </c>
      <c r="F291" s="198" t="s">
        <v>500</v>
      </c>
      <c r="G291" s="199" t="s">
        <v>138</v>
      </c>
      <c r="H291" s="200">
        <v>4</v>
      </c>
      <c r="I291" s="201"/>
      <c r="J291" s="202">
        <f>ROUND(I291*H291,2)</f>
        <v>0</v>
      </c>
      <c r="K291" s="198" t="s">
        <v>132</v>
      </c>
      <c r="L291" s="203"/>
      <c r="M291" s="204" t="s">
        <v>1</v>
      </c>
      <c r="N291" s="205" t="s">
        <v>40</v>
      </c>
      <c r="O291" s="88"/>
      <c r="P291" s="206">
        <f>O291*H291</f>
        <v>0</v>
      </c>
      <c r="Q291" s="206">
        <v>0</v>
      </c>
      <c r="R291" s="206">
        <f>Q291*H291</f>
        <v>0</v>
      </c>
      <c r="S291" s="206">
        <v>0</v>
      </c>
      <c r="T291" s="20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8" t="s">
        <v>84</v>
      </c>
      <c r="AT291" s="208" t="s">
        <v>128</v>
      </c>
      <c r="AU291" s="208" t="s">
        <v>75</v>
      </c>
      <c r="AY291" s="14" t="s">
        <v>133</v>
      </c>
      <c r="BE291" s="209">
        <f>IF(N291="základní",J291,0)</f>
        <v>0</v>
      </c>
      <c r="BF291" s="209">
        <f>IF(N291="snížená",J291,0)</f>
        <v>0</v>
      </c>
      <c r="BG291" s="209">
        <f>IF(N291="zákl. přenesená",J291,0)</f>
        <v>0</v>
      </c>
      <c r="BH291" s="209">
        <f>IF(N291="sníž. přenesená",J291,0)</f>
        <v>0</v>
      </c>
      <c r="BI291" s="209">
        <f>IF(N291="nulová",J291,0)</f>
        <v>0</v>
      </c>
      <c r="BJ291" s="14" t="s">
        <v>82</v>
      </c>
      <c r="BK291" s="209">
        <f>ROUND(I291*H291,2)</f>
        <v>0</v>
      </c>
      <c r="BL291" s="14" t="s">
        <v>82</v>
      </c>
      <c r="BM291" s="208" t="s">
        <v>501</v>
      </c>
    </row>
    <row r="292" s="2" customFormat="1">
      <c r="A292" s="35"/>
      <c r="B292" s="36"/>
      <c r="C292" s="37"/>
      <c r="D292" s="210" t="s">
        <v>135</v>
      </c>
      <c r="E292" s="37"/>
      <c r="F292" s="211" t="s">
        <v>500</v>
      </c>
      <c r="G292" s="37"/>
      <c r="H292" s="37"/>
      <c r="I292" s="212"/>
      <c r="J292" s="37"/>
      <c r="K292" s="37"/>
      <c r="L292" s="41"/>
      <c r="M292" s="213"/>
      <c r="N292" s="214"/>
      <c r="O292" s="88"/>
      <c r="P292" s="88"/>
      <c r="Q292" s="88"/>
      <c r="R292" s="88"/>
      <c r="S292" s="88"/>
      <c r="T292" s="89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4" t="s">
        <v>135</v>
      </c>
      <c r="AU292" s="14" t="s">
        <v>75</v>
      </c>
    </row>
    <row r="293" s="2" customFormat="1" ht="24.15" customHeight="1">
      <c r="A293" s="35"/>
      <c r="B293" s="36"/>
      <c r="C293" s="215" t="s">
        <v>502</v>
      </c>
      <c r="D293" s="215" t="s">
        <v>149</v>
      </c>
      <c r="E293" s="216" t="s">
        <v>503</v>
      </c>
      <c r="F293" s="217" t="s">
        <v>504</v>
      </c>
      <c r="G293" s="218" t="s">
        <v>138</v>
      </c>
      <c r="H293" s="219">
        <v>1</v>
      </c>
      <c r="I293" s="220"/>
      <c r="J293" s="221">
        <f>ROUND(I293*H293,2)</f>
        <v>0</v>
      </c>
      <c r="K293" s="217" t="s">
        <v>132</v>
      </c>
      <c r="L293" s="41"/>
      <c r="M293" s="222" t="s">
        <v>1</v>
      </c>
      <c r="N293" s="223" t="s">
        <v>40</v>
      </c>
      <c r="O293" s="88"/>
      <c r="P293" s="206">
        <f>O293*H293</f>
        <v>0</v>
      </c>
      <c r="Q293" s="206">
        <v>0</v>
      </c>
      <c r="R293" s="206">
        <f>Q293*H293</f>
        <v>0</v>
      </c>
      <c r="S293" s="206">
        <v>0</v>
      </c>
      <c r="T293" s="20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8" t="s">
        <v>82</v>
      </c>
      <c r="AT293" s="208" t="s">
        <v>149</v>
      </c>
      <c r="AU293" s="208" t="s">
        <v>75</v>
      </c>
      <c r="AY293" s="14" t="s">
        <v>133</v>
      </c>
      <c r="BE293" s="209">
        <f>IF(N293="základní",J293,0)</f>
        <v>0</v>
      </c>
      <c r="BF293" s="209">
        <f>IF(N293="snížená",J293,0)</f>
        <v>0</v>
      </c>
      <c r="BG293" s="209">
        <f>IF(N293="zákl. přenesená",J293,0)</f>
        <v>0</v>
      </c>
      <c r="BH293" s="209">
        <f>IF(N293="sníž. přenesená",J293,0)</f>
        <v>0</v>
      </c>
      <c r="BI293" s="209">
        <f>IF(N293="nulová",J293,0)</f>
        <v>0</v>
      </c>
      <c r="BJ293" s="14" t="s">
        <v>82</v>
      </c>
      <c r="BK293" s="209">
        <f>ROUND(I293*H293,2)</f>
        <v>0</v>
      </c>
      <c r="BL293" s="14" t="s">
        <v>82</v>
      </c>
      <c r="BM293" s="208" t="s">
        <v>505</v>
      </c>
    </row>
    <row r="294" s="2" customFormat="1">
      <c r="A294" s="35"/>
      <c r="B294" s="36"/>
      <c r="C294" s="37"/>
      <c r="D294" s="210" t="s">
        <v>135</v>
      </c>
      <c r="E294" s="37"/>
      <c r="F294" s="211" t="s">
        <v>506</v>
      </c>
      <c r="G294" s="37"/>
      <c r="H294" s="37"/>
      <c r="I294" s="212"/>
      <c r="J294" s="37"/>
      <c r="K294" s="37"/>
      <c r="L294" s="41"/>
      <c r="M294" s="213"/>
      <c r="N294" s="214"/>
      <c r="O294" s="88"/>
      <c r="P294" s="88"/>
      <c r="Q294" s="88"/>
      <c r="R294" s="88"/>
      <c r="S294" s="88"/>
      <c r="T294" s="89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4" t="s">
        <v>135</v>
      </c>
      <c r="AU294" s="14" t="s">
        <v>75</v>
      </c>
    </row>
    <row r="295" s="2" customFormat="1" ht="24.15" customHeight="1">
      <c r="A295" s="35"/>
      <c r="B295" s="36"/>
      <c r="C295" s="215" t="s">
        <v>507</v>
      </c>
      <c r="D295" s="215" t="s">
        <v>149</v>
      </c>
      <c r="E295" s="216" t="s">
        <v>508</v>
      </c>
      <c r="F295" s="217" t="s">
        <v>509</v>
      </c>
      <c r="G295" s="218" t="s">
        <v>138</v>
      </c>
      <c r="H295" s="219">
        <v>60</v>
      </c>
      <c r="I295" s="220"/>
      <c r="J295" s="221">
        <f>ROUND(I295*H295,2)</f>
        <v>0</v>
      </c>
      <c r="K295" s="217" t="s">
        <v>132</v>
      </c>
      <c r="L295" s="41"/>
      <c r="M295" s="222" t="s">
        <v>1</v>
      </c>
      <c r="N295" s="223" t="s">
        <v>40</v>
      </c>
      <c r="O295" s="88"/>
      <c r="P295" s="206">
        <f>O295*H295</f>
        <v>0</v>
      </c>
      <c r="Q295" s="206">
        <v>0</v>
      </c>
      <c r="R295" s="206">
        <f>Q295*H295</f>
        <v>0</v>
      </c>
      <c r="S295" s="206">
        <v>0</v>
      </c>
      <c r="T295" s="20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8" t="s">
        <v>82</v>
      </c>
      <c r="AT295" s="208" t="s">
        <v>149</v>
      </c>
      <c r="AU295" s="208" t="s">
        <v>75</v>
      </c>
      <c r="AY295" s="14" t="s">
        <v>133</v>
      </c>
      <c r="BE295" s="209">
        <f>IF(N295="základní",J295,0)</f>
        <v>0</v>
      </c>
      <c r="BF295" s="209">
        <f>IF(N295="snížená",J295,0)</f>
        <v>0</v>
      </c>
      <c r="BG295" s="209">
        <f>IF(N295="zákl. přenesená",J295,0)</f>
        <v>0</v>
      </c>
      <c r="BH295" s="209">
        <f>IF(N295="sníž. přenesená",J295,0)</f>
        <v>0</v>
      </c>
      <c r="BI295" s="209">
        <f>IF(N295="nulová",J295,0)</f>
        <v>0</v>
      </c>
      <c r="BJ295" s="14" t="s">
        <v>82</v>
      </c>
      <c r="BK295" s="209">
        <f>ROUND(I295*H295,2)</f>
        <v>0</v>
      </c>
      <c r="BL295" s="14" t="s">
        <v>82</v>
      </c>
      <c r="BM295" s="208" t="s">
        <v>510</v>
      </c>
    </row>
    <row r="296" s="2" customFormat="1">
      <c r="A296" s="35"/>
      <c r="B296" s="36"/>
      <c r="C296" s="37"/>
      <c r="D296" s="210" t="s">
        <v>135</v>
      </c>
      <c r="E296" s="37"/>
      <c r="F296" s="211" t="s">
        <v>511</v>
      </c>
      <c r="G296" s="37"/>
      <c r="H296" s="37"/>
      <c r="I296" s="212"/>
      <c r="J296" s="37"/>
      <c r="K296" s="37"/>
      <c r="L296" s="41"/>
      <c r="M296" s="213"/>
      <c r="N296" s="214"/>
      <c r="O296" s="88"/>
      <c r="P296" s="88"/>
      <c r="Q296" s="88"/>
      <c r="R296" s="88"/>
      <c r="S296" s="88"/>
      <c r="T296" s="89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4" t="s">
        <v>135</v>
      </c>
      <c r="AU296" s="14" t="s">
        <v>75</v>
      </c>
    </row>
    <row r="297" s="2" customFormat="1" ht="24.15" customHeight="1">
      <c r="A297" s="35"/>
      <c r="B297" s="36"/>
      <c r="C297" s="215" t="s">
        <v>512</v>
      </c>
      <c r="D297" s="215" t="s">
        <v>149</v>
      </c>
      <c r="E297" s="216" t="s">
        <v>513</v>
      </c>
      <c r="F297" s="217" t="s">
        <v>514</v>
      </c>
      <c r="G297" s="218" t="s">
        <v>138</v>
      </c>
      <c r="H297" s="219">
        <v>120</v>
      </c>
      <c r="I297" s="220"/>
      <c r="J297" s="221">
        <f>ROUND(I297*H297,2)</f>
        <v>0</v>
      </c>
      <c r="K297" s="217" t="s">
        <v>132</v>
      </c>
      <c r="L297" s="41"/>
      <c r="M297" s="222" t="s">
        <v>1</v>
      </c>
      <c r="N297" s="223" t="s">
        <v>40</v>
      </c>
      <c r="O297" s="88"/>
      <c r="P297" s="206">
        <f>O297*H297</f>
        <v>0</v>
      </c>
      <c r="Q297" s="206">
        <v>0</v>
      </c>
      <c r="R297" s="206">
        <f>Q297*H297</f>
        <v>0</v>
      </c>
      <c r="S297" s="206">
        <v>0</v>
      </c>
      <c r="T297" s="20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8" t="s">
        <v>82</v>
      </c>
      <c r="AT297" s="208" t="s">
        <v>149</v>
      </c>
      <c r="AU297" s="208" t="s">
        <v>75</v>
      </c>
      <c r="AY297" s="14" t="s">
        <v>133</v>
      </c>
      <c r="BE297" s="209">
        <f>IF(N297="základní",J297,0)</f>
        <v>0</v>
      </c>
      <c r="BF297" s="209">
        <f>IF(N297="snížená",J297,0)</f>
        <v>0</v>
      </c>
      <c r="BG297" s="209">
        <f>IF(N297="zákl. přenesená",J297,0)</f>
        <v>0</v>
      </c>
      <c r="BH297" s="209">
        <f>IF(N297="sníž. přenesená",J297,0)</f>
        <v>0</v>
      </c>
      <c r="BI297" s="209">
        <f>IF(N297="nulová",J297,0)</f>
        <v>0</v>
      </c>
      <c r="BJ297" s="14" t="s">
        <v>82</v>
      </c>
      <c r="BK297" s="209">
        <f>ROUND(I297*H297,2)</f>
        <v>0</v>
      </c>
      <c r="BL297" s="14" t="s">
        <v>82</v>
      </c>
      <c r="BM297" s="208" t="s">
        <v>515</v>
      </c>
    </row>
    <row r="298" s="2" customFormat="1">
      <c r="A298" s="35"/>
      <c r="B298" s="36"/>
      <c r="C298" s="37"/>
      <c r="D298" s="210" t="s">
        <v>135</v>
      </c>
      <c r="E298" s="37"/>
      <c r="F298" s="211" t="s">
        <v>516</v>
      </c>
      <c r="G298" s="37"/>
      <c r="H298" s="37"/>
      <c r="I298" s="212"/>
      <c r="J298" s="37"/>
      <c r="K298" s="37"/>
      <c r="L298" s="41"/>
      <c r="M298" s="213"/>
      <c r="N298" s="214"/>
      <c r="O298" s="88"/>
      <c r="P298" s="88"/>
      <c r="Q298" s="88"/>
      <c r="R298" s="88"/>
      <c r="S298" s="88"/>
      <c r="T298" s="89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4" t="s">
        <v>135</v>
      </c>
      <c r="AU298" s="14" t="s">
        <v>75</v>
      </c>
    </row>
    <row r="299" s="2" customFormat="1" ht="24.15" customHeight="1">
      <c r="A299" s="35"/>
      <c r="B299" s="36"/>
      <c r="C299" s="215" t="s">
        <v>517</v>
      </c>
      <c r="D299" s="215" t="s">
        <v>149</v>
      </c>
      <c r="E299" s="216" t="s">
        <v>518</v>
      </c>
      <c r="F299" s="217" t="s">
        <v>519</v>
      </c>
      <c r="G299" s="218" t="s">
        <v>138</v>
      </c>
      <c r="H299" s="219">
        <v>30</v>
      </c>
      <c r="I299" s="220"/>
      <c r="J299" s="221">
        <f>ROUND(I299*H299,2)</f>
        <v>0</v>
      </c>
      <c r="K299" s="217" t="s">
        <v>132</v>
      </c>
      <c r="L299" s="41"/>
      <c r="M299" s="222" t="s">
        <v>1</v>
      </c>
      <c r="N299" s="223" t="s">
        <v>40</v>
      </c>
      <c r="O299" s="88"/>
      <c r="P299" s="206">
        <f>O299*H299</f>
        <v>0</v>
      </c>
      <c r="Q299" s="206">
        <v>0</v>
      </c>
      <c r="R299" s="206">
        <f>Q299*H299</f>
        <v>0</v>
      </c>
      <c r="S299" s="206">
        <v>0</v>
      </c>
      <c r="T299" s="20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8" t="s">
        <v>82</v>
      </c>
      <c r="AT299" s="208" t="s">
        <v>149</v>
      </c>
      <c r="AU299" s="208" t="s">
        <v>75</v>
      </c>
      <c r="AY299" s="14" t="s">
        <v>133</v>
      </c>
      <c r="BE299" s="209">
        <f>IF(N299="základní",J299,0)</f>
        <v>0</v>
      </c>
      <c r="BF299" s="209">
        <f>IF(N299="snížená",J299,0)</f>
        <v>0</v>
      </c>
      <c r="BG299" s="209">
        <f>IF(N299="zákl. přenesená",J299,0)</f>
        <v>0</v>
      </c>
      <c r="BH299" s="209">
        <f>IF(N299="sníž. přenesená",J299,0)</f>
        <v>0</v>
      </c>
      <c r="BI299" s="209">
        <f>IF(N299="nulová",J299,0)</f>
        <v>0</v>
      </c>
      <c r="BJ299" s="14" t="s">
        <v>82</v>
      </c>
      <c r="BK299" s="209">
        <f>ROUND(I299*H299,2)</f>
        <v>0</v>
      </c>
      <c r="BL299" s="14" t="s">
        <v>82</v>
      </c>
      <c r="BM299" s="208" t="s">
        <v>520</v>
      </c>
    </row>
    <row r="300" s="2" customFormat="1">
      <c r="A300" s="35"/>
      <c r="B300" s="36"/>
      <c r="C300" s="37"/>
      <c r="D300" s="210" t="s">
        <v>135</v>
      </c>
      <c r="E300" s="37"/>
      <c r="F300" s="211" t="s">
        <v>521</v>
      </c>
      <c r="G300" s="37"/>
      <c r="H300" s="37"/>
      <c r="I300" s="212"/>
      <c r="J300" s="37"/>
      <c r="K300" s="37"/>
      <c r="L300" s="41"/>
      <c r="M300" s="213"/>
      <c r="N300" s="214"/>
      <c r="O300" s="88"/>
      <c r="P300" s="88"/>
      <c r="Q300" s="88"/>
      <c r="R300" s="88"/>
      <c r="S300" s="88"/>
      <c r="T300" s="89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4" t="s">
        <v>135</v>
      </c>
      <c r="AU300" s="14" t="s">
        <v>75</v>
      </c>
    </row>
    <row r="301" s="2" customFormat="1" ht="24.15" customHeight="1">
      <c r="A301" s="35"/>
      <c r="B301" s="36"/>
      <c r="C301" s="215" t="s">
        <v>522</v>
      </c>
      <c r="D301" s="215" t="s">
        <v>149</v>
      </c>
      <c r="E301" s="216" t="s">
        <v>523</v>
      </c>
      <c r="F301" s="217" t="s">
        <v>524</v>
      </c>
      <c r="G301" s="218" t="s">
        <v>138</v>
      </c>
      <c r="H301" s="219">
        <v>5</v>
      </c>
      <c r="I301" s="220"/>
      <c r="J301" s="221">
        <f>ROUND(I301*H301,2)</f>
        <v>0</v>
      </c>
      <c r="K301" s="217" t="s">
        <v>132</v>
      </c>
      <c r="L301" s="41"/>
      <c r="M301" s="222" t="s">
        <v>1</v>
      </c>
      <c r="N301" s="223" t="s">
        <v>40</v>
      </c>
      <c r="O301" s="88"/>
      <c r="P301" s="206">
        <f>O301*H301</f>
        <v>0</v>
      </c>
      <c r="Q301" s="206">
        <v>0</v>
      </c>
      <c r="R301" s="206">
        <f>Q301*H301</f>
        <v>0</v>
      </c>
      <c r="S301" s="206">
        <v>0</v>
      </c>
      <c r="T301" s="20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8" t="s">
        <v>82</v>
      </c>
      <c r="AT301" s="208" t="s">
        <v>149</v>
      </c>
      <c r="AU301" s="208" t="s">
        <v>75</v>
      </c>
      <c r="AY301" s="14" t="s">
        <v>133</v>
      </c>
      <c r="BE301" s="209">
        <f>IF(N301="základní",J301,0)</f>
        <v>0</v>
      </c>
      <c r="BF301" s="209">
        <f>IF(N301="snížená",J301,0)</f>
        <v>0</v>
      </c>
      <c r="BG301" s="209">
        <f>IF(N301="zákl. přenesená",J301,0)</f>
        <v>0</v>
      </c>
      <c r="BH301" s="209">
        <f>IF(N301="sníž. přenesená",J301,0)</f>
        <v>0</v>
      </c>
      <c r="BI301" s="209">
        <f>IF(N301="nulová",J301,0)</f>
        <v>0</v>
      </c>
      <c r="BJ301" s="14" t="s">
        <v>82</v>
      </c>
      <c r="BK301" s="209">
        <f>ROUND(I301*H301,2)</f>
        <v>0</v>
      </c>
      <c r="BL301" s="14" t="s">
        <v>82</v>
      </c>
      <c r="BM301" s="208" t="s">
        <v>525</v>
      </c>
    </row>
    <row r="302" s="2" customFormat="1">
      <c r="A302" s="35"/>
      <c r="B302" s="36"/>
      <c r="C302" s="37"/>
      <c r="D302" s="210" t="s">
        <v>135</v>
      </c>
      <c r="E302" s="37"/>
      <c r="F302" s="211" t="s">
        <v>526</v>
      </c>
      <c r="G302" s="37"/>
      <c r="H302" s="37"/>
      <c r="I302" s="212"/>
      <c r="J302" s="37"/>
      <c r="K302" s="37"/>
      <c r="L302" s="41"/>
      <c r="M302" s="213"/>
      <c r="N302" s="214"/>
      <c r="O302" s="88"/>
      <c r="P302" s="88"/>
      <c r="Q302" s="88"/>
      <c r="R302" s="88"/>
      <c r="S302" s="88"/>
      <c r="T302" s="89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4" t="s">
        <v>135</v>
      </c>
      <c r="AU302" s="14" t="s">
        <v>75</v>
      </c>
    </row>
    <row r="303" s="2" customFormat="1" ht="24.15" customHeight="1">
      <c r="A303" s="35"/>
      <c r="B303" s="36"/>
      <c r="C303" s="215" t="s">
        <v>527</v>
      </c>
      <c r="D303" s="215" t="s">
        <v>149</v>
      </c>
      <c r="E303" s="216" t="s">
        <v>528</v>
      </c>
      <c r="F303" s="217" t="s">
        <v>529</v>
      </c>
      <c r="G303" s="218" t="s">
        <v>138</v>
      </c>
      <c r="H303" s="219">
        <v>30</v>
      </c>
      <c r="I303" s="220"/>
      <c r="J303" s="221">
        <f>ROUND(I303*H303,2)</f>
        <v>0</v>
      </c>
      <c r="K303" s="217" t="s">
        <v>132</v>
      </c>
      <c r="L303" s="41"/>
      <c r="M303" s="222" t="s">
        <v>1</v>
      </c>
      <c r="N303" s="223" t="s">
        <v>40</v>
      </c>
      <c r="O303" s="88"/>
      <c r="P303" s="206">
        <f>O303*H303</f>
        <v>0</v>
      </c>
      <c r="Q303" s="206">
        <v>0</v>
      </c>
      <c r="R303" s="206">
        <f>Q303*H303</f>
        <v>0</v>
      </c>
      <c r="S303" s="206">
        <v>0</v>
      </c>
      <c r="T303" s="20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8" t="s">
        <v>82</v>
      </c>
      <c r="AT303" s="208" t="s">
        <v>149</v>
      </c>
      <c r="AU303" s="208" t="s">
        <v>75</v>
      </c>
      <c r="AY303" s="14" t="s">
        <v>133</v>
      </c>
      <c r="BE303" s="209">
        <f>IF(N303="základní",J303,0)</f>
        <v>0</v>
      </c>
      <c r="BF303" s="209">
        <f>IF(N303="snížená",J303,0)</f>
        <v>0</v>
      </c>
      <c r="BG303" s="209">
        <f>IF(N303="zákl. přenesená",J303,0)</f>
        <v>0</v>
      </c>
      <c r="BH303" s="209">
        <f>IF(N303="sníž. přenesená",J303,0)</f>
        <v>0</v>
      </c>
      <c r="BI303" s="209">
        <f>IF(N303="nulová",J303,0)</f>
        <v>0</v>
      </c>
      <c r="BJ303" s="14" t="s">
        <v>82</v>
      </c>
      <c r="BK303" s="209">
        <f>ROUND(I303*H303,2)</f>
        <v>0</v>
      </c>
      <c r="BL303" s="14" t="s">
        <v>82</v>
      </c>
      <c r="BM303" s="208" t="s">
        <v>530</v>
      </c>
    </row>
    <row r="304" s="2" customFormat="1">
      <c r="A304" s="35"/>
      <c r="B304" s="36"/>
      <c r="C304" s="37"/>
      <c r="D304" s="210" t="s">
        <v>135</v>
      </c>
      <c r="E304" s="37"/>
      <c r="F304" s="211" t="s">
        <v>531</v>
      </c>
      <c r="G304" s="37"/>
      <c r="H304" s="37"/>
      <c r="I304" s="212"/>
      <c r="J304" s="37"/>
      <c r="K304" s="37"/>
      <c r="L304" s="41"/>
      <c r="M304" s="213"/>
      <c r="N304" s="214"/>
      <c r="O304" s="88"/>
      <c r="P304" s="88"/>
      <c r="Q304" s="88"/>
      <c r="R304" s="88"/>
      <c r="S304" s="88"/>
      <c r="T304" s="89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4" t="s">
        <v>135</v>
      </c>
      <c r="AU304" s="14" t="s">
        <v>75</v>
      </c>
    </row>
    <row r="305" s="2" customFormat="1" ht="24.15" customHeight="1">
      <c r="A305" s="35"/>
      <c r="B305" s="36"/>
      <c r="C305" s="215" t="s">
        <v>532</v>
      </c>
      <c r="D305" s="215" t="s">
        <v>149</v>
      </c>
      <c r="E305" s="216" t="s">
        <v>533</v>
      </c>
      <c r="F305" s="217" t="s">
        <v>534</v>
      </c>
      <c r="G305" s="218" t="s">
        <v>138</v>
      </c>
      <c r="H305" s="219">
        <v>2</v>
      </c>
      <c r="I305" s="220"/>
      <c r="J305" s="221">
        <f>ROUND(I305*H305,2)</f>
        <v>0</v>
      </c>
      <c r="K305" s="217" t="s">
        <v>132</v>
      </c>
      <c r="L305" s="41"/>
      <c r="M305" s="222" t="s">
        <v>1</v>
      </c>
      <c r="N305" s="223" t="s">
        <v>40</v>
      </c>
      <c r="O305" s="88"/>
      <c r="P305" s="206">
        <f>O305*H305</f>
        <v>0</v>
      </c>
      <c r="Q305" s="206">
        <v>0</v>
      </c>
      <c r="R305" s="206">
        <f>Q305*H305</f>
        <v>0</v>
      </c>
      <c r="S305" s="206">
        <v>0</v>
      </c>
      <c r="T305" s="20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8" t="s">
        <v>82</v>
      </c>
      <c r="AT305" s="208" t="s">
        <v>149</v>
      </c>
      <c r="AU305" s="208" t="s">
        <v>75</v>
      </c>
      <c r="AY305" s="14" t="s">
        <v>133</v>
      </c>
      <c r="BE305" s="209">
        <f>IF(N305="základní",J305,0)</f>
        <v>0</v>
      </c>
      <c r="BF305" s="209">
        <f>IF(N305="snížená",J305,0)</f>
        <v>0</v>
      </c>
      <c r="BG305" s="209">
        <f>IF(N305="zákl. přenesená",J305,0)</f>
        <v>0</v>
      </c>
      <c r="BH305" s="209">
        <f>IF(N305="sníž. přenesená",J305,0)</f>
        <v>0</v>
      </c>
      <c r="BI305" s="209">
        <f>IF(N305="nulová",J305,0)</f>
        <v>0</v>
      </c>
      <c r="BJ305" s="14" t="s">
        <v>82</v>
      </c>
      <c r="BK305" s="209">
        <f>ROUND(I305*H305,2)</f>
        <v>0</v>
      </c>
      <c r="BL305" s="14" t="s">
        <v>82</v>
      </c>
      <c r="BM305" s="208" t="s">
        <v>535</v>
      </c>
    </row>
    <row r="306" s="2" customFormat="1">
      <c r="A306" s="35"/>
      <c r="B306" s="36"/>
      <c r="C306" s="37"/>
      <c r="D306" s="210" t="s">
        <v>135</v>
      </c>
      <c r="E306" s="37"/>
      <c r="F306" s="211" t="s">
        <v>536</v>
      </c>
      <c r="G306" s="37"/>
      <c r="H306" s="37"/>
      <c r="I306" s="212"/>
      <c r="J306" s="37"/>
      <c r="K306" s="37"/>
      <c r="L306" s="41"/>
      <c r="M306" s="213"/>
      <c r="N306" s="214"/>
      <c r="O306" s="88"/>
      <c r="P306" s="88"/>
      <c r="Q306" s="88"/>
      <c r="R306" s="88"/>
      <c r="S306" s="88"/>
      <c r="T306" s="89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4" t="s">
        <v>135</v>
      </c>
      <c r="AU306" s="14" t="s">
        <v>75</v>
      </c>
    </row>
    <row r="307" s="2" customFormat="1" ht="24.15" customHeight="1">
      <c r="A307" s="35"/>
      <c r="B307" s="36"/>
      <c r="C307" s="215" t="s">
        <v>537</v>
      </c>
      <c r="D307" s="215" t="s">
        <v>149</v>
      </c>
      <c r="E307" s="216" t="s">
        <v>538</v>
      </c>
      <c r="F307" s="217" t="s">
        <v>539</v>
      </c>
      <c r="G307" s="218" t="s">
        <v>540</v>
      </c>
      <c r="H307" s="219">
        <v>1</v>
      </c>
      <c r="I307" s="220"/>
      <c r="J307" s="221">
        <f>ROUND(I307*H307,2)</f>
        <v>0</v>
      </c>
      <c r="K307" s="217" t="s">
        <v>132</v>
      </c>
      <c r="L307" s="41"/>
      <c r="M307" s="222" t="s">
        <v>1</v>
      </c>
      <c r="N307" s="223" t="s">
        <v>40</v>
      </c>
      <c r="O307" s="88"/>
      <c r="P307" s="206">
        <f>O307*H307</f>
        <v>0</v>
      </c>
      <c r="Q307" s="206">
        <v>0</v>
      </c>
      <c r="R307" s="206">
        <f>Q307*H307</f>
        <v>0</v>
      </c>
      <c r="S307" s="206">
        <v>0</v>
      </c>
      <c r="T307" s="20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8" t="s">
        <v>82</v>
      </c>
      <c r="AT307" s="208" t="s">
        <v>149</v>
      </c>
      <c r="AU307" s="208" t="s">
        <v>75</v>
      </c>
      <c r="AY307" s="14" t="s">
        <v>133</v>
      </c>
      <c r="BE307" s="209">
        <f>IF(N307="základní",J307,0)</f>
        <v>0</v>
      </c>
      <c r="BF307" s="209">
        <f>IF(N307="snížená",J307,0)</f>
        <v>0</v>
      </c>
      <c r="BG307" s="209">
        <f>IF(N307="zákl. přenesená",J307,0)</f>
        <v>0</v>
      </c>
      <c r="BH307" s="209">
        <f>IF(N307="sníž. přenesená",J307,0)</f>
        <v>0</v>
      </c>
      <c r="BI307" s="209">
        <f>IF(N307="nulová",J307,0)</f>
        <v>0</v>
      </c>
      <c r="BJ307" s="14" t="s">
        <v>82</v>
      </c>
      <c r="BK307" s="209">
        <f>ROUND(I307*H307,2)</f>
        <v>0</v>
      </c>
      <c r="BL307" s="14" t="s">
        <v>82</v>
      </c>
      <c r="BM307" s="208" t="s">
        <v>541</v>
      </c>
    </row>
    <row r="308" s="2" customFormat="1">
      <c r="A308" s="35"/>
      <c r="B308" s="36"/>
      <c r="C308" s="37"/>
      <c r="D308" s="210" t="s">
        <v>135</v>
      </c>
      <c r="E308" s="37"/>
      <c r="F308" s="211" t="s">
        <v>539</v>
      </c>
      <c r="G308" s="37"/>
      <c r="H308" s="37"/>
      <c r="I308" s="212"/>
      <c r="J308" s="37"/>
      <c r="K308" s="37"/>
      <c r="L308" s="41"/>
      <c r="M308" s="213"/>
      <c r="N308" s="214"/>
      <c r="O308" s="88"/>
      <c r="P308" s="88"/>
      <c r="Q308" s="88"/>
      <c r="R308" s="88"/>
      <c r="S308" s="88"/>
      <c r="T308" s="89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4" t="s">
        <v>135</v>
      </c>
      <c r="AU308" s="14" t="s">
        <v>75</v>
      </c>
    </row>
    <row r="309" s="2" customFormat="1" ht="24.15" customHeight="1">
      <c r="A309" s="35"/>
      <c r="B309" s="36"/>
      <c r="C309" s="215" t="s">
        <v>542</v>
      </c>
      <c r="D309" s="215" t="s">
        <v>149</v>
      </c>
      <c r="E309" s="216" t="s">
        <v>543</v>
      </c>
      <c r="F309" s="217" t="s">
        <v>544</v>
      </c>
      <c r="G309" s="218" t="s">
        <v>138</v>
      </c>
      <c r="H309" s="219">
        <v>1</v>
      </c>
      <c r="I309" s="220"/>
      <c r="J309" s="221">
        <f>ROUND(I309*H309,2)</f>
        <v>0</v>
      </c>
      <c r="K309" s="217" t="s">
        <v>132</v>
      </c>
      <c r="L309" s="41"/>
      <c r="M309" s="222" t="s">
        <v>1</v>
      </c>
      <c r="N309" s="223" t="s">
        <v>40</v>
      </c>
      <c r="O309" s="88"/>
      <c r="P309" s="206">
        <f>O309*H309</f>
        <v>0</v>
      </c>
      <c r="Q309" s="206">
        <v>0</v>
      </c>
      <c r="R309" s="206">
        <f>Q309*H309</f>
        <v>0</v>
      </c>
      <c r="S309" s="206">
        <v>0</v>
      </c>
      <c r="T309" s="20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8" t="s">
        <v>82</v>
      </c>
      <c r="AT309" s="208" t="s">
        <v>149</v>
      </c>
      <c r="AU309" s="208" t="s">
        <v>75</v>
      </c>
      <c r="AY309" s="14" t="s">
        <v>133</v>
      </c>
      <c r="BE309" s="209">
        <f>IF(N309="základní",J309,0)</f>
        <v>0</v>
      </c>
      <c r="BF309" s="209">
        <f>IF(N309="snížená",J309,0)</f>
        <v>0</v>
      </c>
      <c r="BG309" s="209">
        <f>IF(N309="zákl. přenesená",J309,0)</f>
        <v>0</v>
      </c>
      <c r="BH309" s="209">
        <f>IF(N309="sníž. přenesená",J309,0)</f>
        <v>0</v>
      </c>
      <c r="BI309" s="209">
        <f>IF(N309="nulová",J309,0)</f>
        <v>0</v>
      </c>
      <c r="BJ309" s="14" t="s">
        <v>82</v>
      </c>
      <c r="BK309" s="209">
        <f>ROUND(I309*H309,2)</f>
        <v>0</v>
      </c>
      <c r="BL309" s="14" t="s">
        <v>82</v>
      </c>
      <c r="BM309" s="208" t="s">
        <v>545</v>
      </c>
    </row>
    <row r="310" s="2" customFormat="1">
      <c r="A310" s="35"/>
      <c r="B310" s="36"/>
      <c r="C310" s="37"/>
      <c r="D310" s="210" t="s">
        <v>135</v>
      </c>
      <c r="E310" s="37"/>
      <c r="F310" s="211" t="s">
        <v>546</v>
      </c>
      <c r="G310" s="37"/>
      <c r="H310" s="37"/>
      <c r="I310" s="212"/>
      <c r="J310" s="37"/>
      <c r="K310" s="37"/>
      <c r="L310" s="41"/>
      <c r="M310" s="213"/>
      <c r="N310" s="214"/>
      <c r="O310" s="88"/>
      <c r="P310" s="88"/>
      <c r="Q310" s="88"/>
      <c r="R310" s="88"/>
      <c r="S310" s="88"/>
      <c r="T310" s="89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4" t="s">
        <v>135</v>
      </c>
      <c r="AU310" s="14" t="s">
        <v>75</v>
      </c>
    </row>
    <row r="311" s="2" customFormat="1" ht="24.15" customHeight="1">
      <c r="A311" s="35"/>
      <c r="B311" s="36"/>
      <c r="C311" s="215" t="s">
        <v>547</v>
      </c>
      <c r="D311" s="215" t="s">
        <v>149</v>
      </c>
      <c r="E311" s="216" t="s">
        <v>548</v>
      </c>
      <c r="F311" s="217" t="s">
        <v>549</v>
      </c>
      <c r="G311" s="218" t="s">
        <v>138</v>
      </c>
      <c r="H311" s="219">
        <v>1</v>
      </c>
      <c r="I311" s="220"/>
      <c r="J311" s="221">
        <f>ROUND(I311*H311,2)</f>
        <v>0</v>
      </c>
      <c r="K311" s="217" t="s">
        <v>132</v>
      </c>
      <c r="L311" s="41"/>
      <c r="M311" s="222" t="s">
        <v>1</v>
      </c>
      <c r="N311" s="223" t="s">
        <v>40</v>
      </c>
      <c r="O311" s="88"/>
      <c r="P311" s="206">
        <f>O311*H311</f>
        <v>0</v>
      </c>
      <c r="Q311" s="206">
        <v>0</v>
      </c>
      <c r="R311" s="206">
        <f>Q311*H311</f>
        <v>0</v>
      </c>
      <c r="S311" s="206">
        <v>0</v>
      </c>
      <c r="T311" s="20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8" t="s">
        <v>82</v>
      </c>
      <c r="AT311" s="208" t="s">
        <v>149</v>
      </c>
      <c r="AU311" s="208" t="s">
        <v>75</v>
      </c>
      <c r="AY311" s="14" t="s">
        <v>133</v>
      </c>
      <c r="BE311" s="209">
        <f>IF(N311="základní",J311,0)</f>
        <v>0</v>
      </c>
      <c r="BF311" s="209">
        <f>IF(N311="snížená",J311,0)</f>
        <v>0</v>
      </c>
      <c r="BG311" s="209">
        <f>IF(N311="zákl. přenesená",J311,0)</f>
        <v>0</v>
      </c>
      <c r="BH311" s="209">
        <f>IF(N311="sníž. přenesená",J311,0)</f>
        <v>0</v>
      </c>
      <c r="BI311" s="209">
        <f>IF(N311="nulová",J311,0)</f>
        <v>0</v>
      </c>
      <c r="BJ311" s="14" t="s">
        <v>82</v>
      </c>
      <c r="BK311" s="209">
        <f>ROUND(I311*H311,2)</f>
        <v>0</v>
      </c>
      <c r="BL311" s="14" t="s">
        <v>82</v>
      </c>
      <c r="BM311" s="208" t="s">
        <v>550</v>
      </c>
    </row>
    <row r="312" s="2" customFormat="1">
      <c r="A312" s="35"/>
      <c r="B312" s="36"/>
      <c r="C312" s="37"/>
      <c r="D312" s="210" t="s">
        <v>135</v>
      </c>
      <c r="E312" s="37"/>
      <c r="F312" s="211" t="s">
        <v>549</v>
      </c>
      <c r="G312" s="37"/>
      <c r="H312" s="37"/>
      <c r="I312" s="212"/>
      <c r="J312" s="37"/>
      <c r="K312" s="37"/>
      <c r="L312" s="41"/>
      <c r="M312" s="213"/>
      <c r="N312" s="214"/>
      <c r="O312" s="88"/>
      <c r="P312" s="88"/>
      <c r="Q312" s="88"/>
      <c r="R312" s="88"/>
      <c r="S312" s="88"/>
      <c r="T312" s="89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4" t="s">
        <v>135</v>
      </c>
      <c r="AU312" s="14" t="s">
        <v>75</v>
      </c>
    </row>
    <row r="313" s="2" customFormat="1" ht="24.15" customHeight="1">
      <c r="A313" s="35"/>
      <c r="B313" s="36"/>
      <c r="C313" s="215" t="s">
        <v>551</v>
      </c>
      <c r="D313" s="215" t="s">
        <v>149</v>
      </c>
      <c r="E313" s="216" t="s">
        <v>552</v>
      </c>
      <c r="F313" s="217" t="s">
        <v>553</v>
      </c>
      <c r="G313" s="218" t="s">
        <v>138</v>
      </c>
      <c r="H313" s="219">
        <v>1</v>
      </c>
      <c r="I313" s="220"/>
      <c r="J313" s="221">
        <f>ROUND(I313*H313,2)</f>
        <v>0</v>
      </c>
      <c r="K313" s="217" t="s">
        <v>132</v>
      </c>
      <c r="L313" s="41"/>
      <c r="M313" s="222" t="s">
        <v>1</v>
      </c>
      <c r="N313" s="223" t="s">
        <v>40</v>
      </c>
      <c r="O313" s="88"/>
      <c r="P313" s="206">
        <f>O313*H313</f>
        <v>0</v>
      </c>
      <c r="Q313" s="206">
        <v>0</v>
      </c>
      <c r="R313" s="206">
        <f>Q313*H313</f>
        <v>0</v>
      </c>
      <c r="S313" s="206">
        <v>0</v>
      </c>
      <c r="T313" s="20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8" t="s">
        <v>82</v>
      </c>
      <c r="AT313" s="208" t="s">
        <v>149</v>
      </c>
      <c r="AU313" s="208" t="s">
        <v>75</v>
      </c>
      <c r="AY313" s="14" t="s">
        <v>133</v>
      </c>
      <c r="BE313" s="209">
        <f>IF(N313="základní",J313,0)</f>
        <v>0</v>
      </c>
      <c r="BF313" s="209">
        <f>IF(N313="snížená",J313,0)</f>
        <v>0</v>
      </c>
      <c r="BG313" s="209">
        <f>IF(N313="zákl. přenesená",J313,0)</f>
        <v>0</v>
      </c>
      <c r="BH313" s="209">
        <f>IF(N313="sníž. přenesená",J313,0)</f>
        <v>0</v>
      </c>
      <c r="BI313" s="209">
        <f>IF(N313="nulová",J313,0)</f>
        <v>0</v>
      </c>
      <c r="BJ313" s="14" t="s">
        <v>82</v>
      </c>
      <c r="BK313" s="209">
        <f>ROUND(I313*H313,2)</f>
        <v>0</v>
      </c>
      <c r="BL313" s="14" t="s">
        <v>82</v>
      </c>
      <c r="BM313" s="208" t="s">
        <v>554</v>
      </c>
    </row>
    <row r="314" s="2" customFormat="1">
      <c r="A314" s="35"/>
      <c r="B314" s="36"/>
      <c r="C314" s="37"/>
      <c r="D314" s="210" t="s">
        <v>135</v>
      </c>
      <c r="E314" s="37"/>
      <c r="F314" s="211" t="s">
        <v>555</v>
      </c>
      <c r="G314" s="37"/>
      <c r="H314" s="37"/>
      <c r="I314" s="212"/>
      <c r="J314" s="37"/>
      <c r="K314" s="37"/>
      <c r="L314" s="41"/>
      <c r="M314" s="213"/>
      <c r="N314" s="214"/>
      <c r="O314" s="88"/>
      <c r="P314" s="88"/>
      <c r="Q314" s="88"/>
      <c r="R314" s="88"/>
      <c r="S314" s="88"/>
      <c r="T314" s="89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4" t="s">
        <v>135</v>
      </c>
      <c r="AU314" s="14" t="s">
        <v>75</v>
      </c>
    </row>
    <row r="315" s="2" customFormat="1" ht="24.15" customHeight="1">
      <c r="A315" s="35"/>
      <c r="B315" s="36"/>
      <c r="C315" s="215" t="s">
        <v>556</v>
      </c>
      <c r="D315" s="215" t="s">
        <v>149</v>
      </c>
      <c r="E315" s="216" t="s">
        <v>557</v>
      </c>
      <c r="F315" s="217" t="s">
        <v>558</v>
      </c>
      <c r="G315" s="218" t="s">
        <v>138</v>
      </c>
      <c r="H315" s="219">
        <v>1</v>
      </c>
      <c r="I315" s="220"/>
      <c r="J315" s="221">
        <f>ROUND(I315*H315,2)</f>
        <v>0</v>
      </c>
      <c r="K315" s="217" t="s">
        <v>132</v>
      </c>
      <c r="L315" s="41"/>
      <c r="M315" s="222" t="s">
        <v>1</v>
      </c>
      <c r="N315" s="223" t="s">
        <v>40</v>
      </c>
      <c r="O315" s="88"/>
      <c r="P315" s="206">
        <f>O315*H315</f>
        <v>0</v>
      </c>
      <c r="Q315" s="206">
        <v>0</v>
      </c>
      <c r="R315" s="206">
        <f>Q315*H315</f>
        <v>0</v>
      </c>
      <c r="S315" s="206">
        <v>0</v>
      </c>
      <c r="T315" s="20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8" t="s">
        <v>82</v>
      </c>
      <c r="AT315" s="208" t="s">
        <v>149</v>
      </c>
      <c r="AU315" s="208" t="s">
        <v>75</v>
      </c>
      <c r="AY315" s="14" t="s">
        <v>133</v>
      </c>
      <c r="BE315" s="209">
        <f>IF(N315="základní",J315,0)</f>
        <v>0</v>
      </c>
      <c r="BF315" s="209">
        <f>IF(N315="snížená",J315,0)</f>
        <v>0</v>
      </c>
      <c r="BG315" s="209">
        <f>IF(N315="zákl. přenesená",J315,0)</f>
        <v>0</v>
      </c>
      <c r="BH315" s="209">
        <f>IF(N315="sníž. přenesená",J315,0)</f>
        <v>0</v>
      </c>
      <c r="BI315" s="209">
        <f>IF(N315="nulová",J315,0)</f>
        <v>0</v>
      </c>
      <c r="BJ315" s="14" t="s">
        <v>82</v>
      </c>
      <c r="BK315" s="209">
        <f>ROUND(I315*H315,2)</f>
        <v>0</v>
      </c>
      <c r="BL315" s="14" t="s">
        <v>82</v>
      </c>
      <c r="BM315" s="208" t="s">
        <v>559</v>
      </c>
    </row>
    <row r="316" s="2" customFormat="1">
      <c r="A316" s="35"/>
      <c r="B316" s="36"/>
      <c r="C316" s="37"/>
      <c r="D316" s="210" t="s">
        <v>135</v>
      </c>
      <c r="E316" s="37"/>
      <c r="F316" s="211" t="s">
        <v>558</v>
      </c>
      <c r="G316" s="37"/>
      <c r="H316" s="37"/>
      <c r="I316" s="212"/>
      <c r="J316" s="37"/>
      <c r="K316" s="37"/>
      <c r="L316" s="41"/>
      <c r="M316" s="213"/>
      <c r="N316" s="214"/>
      <c r="O316" s="88"/>
      <c r="P316" s="88"/>
      <c r="Q316" s="88"/>
      <c r="R316" s="88"/>
      <c r="S316" s="88"/>
      <c r="T316" s="89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4" t="s">
        <v>135</v>
      </c>
      <c r="AU316" s="14" t="s">
        <v>75</v>
      </c>
    </row>
    <row r="317" s="2" customFormat="1" ht="24.15" customHeight="1">
      <c r="A317" s="35"/>
      <c r="B317" s="36"/>
      <c r="C317" s="215" t="s">
        <v>560</v>
      </c>
      <c r="D317" s="215" t="s">
        <v>149</v>
      </c>
      <c r="E317" s="216" t="s">
        <v>561</v>
      </c>
      <c r="F317" s="217" t="s">
        <v>562</v>
      </c>
      <c r="G317" s="218" t="s">
        <v>138</v>
      </c>
      <c r="H317" s="219">
        <v>5</v>
      </c>
      <c r="I317" s="220"/>
      <c r="J317" s="221">
        <f>ROUND(I317*H317,2)</f>
        <v>0</v>
      </c>
      <c r="K317" s="217" t="s">
        <v>132</v>
      </c>
      <c r="L317" s="41"/>
      <c r="M317" s="222" t="s">
        <v>1</v>
      </c>
      <c r="N317" s="223" t="s">
        <v>40</v>
      </c>
      <c r="O317" s="88"/>
      <c r="P317" s="206">
        <f>O317*H317</f>
        <v>0</v>
      </c>
      <c r="Q317" s="206">
        <v>0</v>
      </c>
      <c r="R317" s="206">
        <f>Q317*H317</f>
        <v>0</v>
      </c>
      <c r="S317" s="206">
        <v>0</v>
      </c>
      <c r="T317" s="20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8" t="s">
        <v>82</v>
      </c>
      <c r="AT317" s="208" t="s">
        <v>149</v>
      </c>
      <c r="AU317" s="208" t="s">
        <v>75</v>
      </c>
      <c r="AY317" s="14" t="s">
        <v>133</v>
      </c>
      <c r="BE317" s="209">
        <f>IF(N317="základní",J317,0)</f>
        <v>0</v>
      </c>
      <c r="BF317" s="209">
        <f>IF(N317="snížená",J317,0)</f>
        <v>0</v>
      </c>
      <c r="BG317" s="209">
        <f>IF(N317="zákl. přenesená",J317,0)</f>
        <v>0</v>
      </c>
      <c r="BH317" s="209">
        <f>IF(N317="sníž. přenesená",J317,0)</f>
        <v>0</v>
      </c>
      <c r="BI317" s="209">
        <f>IF(N317="nulová",J317,0)</f>
        <v>0</v>
      </c>
      <c r="BJ317" s="14" t="s">
        <v>82</v>
      </c>
      <c r="BK317" s="209">
        <f>ROUND(I317*H317,2)</f>
        <v>0</v>
      </c>
      <c r="BL317" s="14" t="s">
        <v>82</v>
      </c>
      <c r="BM317" s="208" t="s">
        <v>563</v>
      </c>
    </row>
    <row r="318" s="2" customFormat="1">
      <c r="A318" s="35"/>
      <c r="B318" s="36"/>
      <c r="C318" s="37"/>
      <c r="D318" s="210" t="s">
        <v>135</v>
      </c>
      <c r="E318" s="37"/>
      <c r="F318" s="211" t="s">
        <v>562</v>
      </c>
      <c r="G318" s="37"/>
      <c r="H318" s="37"/>
      <c r="I318" s="212"/>
      <c r="J318" s="37"/>
      <c r="K318" s="37"/>
      <c r="L318" s="41"/>
      <c r="M318" s="213"/>
      <c r="N318" s="214"/>
      <c r="O318" s="88"/>
      <c r="P318" s="88"/>
      <c r="Q318" s="88"/>
      <c r="R318" s="88"/>
      <c r="S318" s="88"/>
      <c r="T318" s="89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4" t="s">
        <v>135</v>
      </c>
      <c r="AU318" s="14" t="s">
        <v>75</v>
      </c>
    </row>
    <row r="319" s="2" customFormat="1" ht="24.15" customHeight="1">
      <c r="A319" s="35"/>
      <c r="B319" s="36"/>
      <c r="C319" s="215" t="s">
        <v>564</v>
      </c>
      <c r="D319" s="215" t="s">
        <v>149</v>
      </c>
      <c r="E319" s="216" t="s">
        <v>565</v>
      </c>
      <c r="F319" s="217" t="s">
        <v>566</v>
      </c>
      <c r="G319" s="218" t="s">
        <v>138</v>
      </c>
      <c r="H319" s="219">
        <v>6</v>
      </c>
      <c r="I319" s="220"/>
      <c r="J319" s="221">
        <f>ROUND(I319*H319,2)</f>
        <v>0</v>
      </c>
      <c r="K319" s="217" t="s">
        <v>132</v>
      </c>
      <c r="L319" s="41"/>
      <c r="M319" s="222" t="s">
        <v>1</v>
      </c>
      <c r="N319" s="223" t="s">
        <v>40</v>
      </c>
      <c r="O319" s="88"/>
      <c r="P319" s="206">
        <f>O319*H319</f>
        <v>0</v>
      </c>
      <c r="Q319" s="206">
        <v>0</v>
      </c>
      <c r="R319" s="206">
        <f>Q319*H319</f>
        <v>0</v>
      </c>
      <c r="S319" s="206">
        <v>0</v>
      </c>
      <c r="T319" s="20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8" t="s">
        <v>82</v>
      </c>
      <c r="AT319" s="208" t="s">
        <v>149</v>
      </c>
      <c r="AU319" s="208" t="s">
        <v>75</v>
      </c>
      <c r="AY319" s="14" t="s">
        <v>133</v>
      </c>
      <c r="BE319" s="209">
        <f>IF(N319="základní",J319,0)</f>
        <v>0</v>
      </c>
      <c r="BF319" s="209">
        <f>IF(N319="snížená",J319,0)</f>
        <v>0</v>
      </c>
      <c r="BG319" s="209">
        <f>IF(N319="zákl. přenesená",J319,0)</f>
        <v>0</v>
      </c>
      <c r="BH319" s="209">
        <f>IF(N319="sníž. přenesená",J319,0)</f>
        <v>0</v>
      </c>
      <c r="BI319" s="209">
        <f>IF(N319="nulová",J319,0)</f>
        <v>0</v>
      </c>
      <c r="BJ319" s="14" t="s">
        <v>82</v>
      </c>
      <c r="BK319" s="209">
        <f>ROUND(I319*H319,2)</f>
        <v>0</v>
      </c>
      <c r="BL319" s="14" t="s">
        <v>82</v>
      </c>
      <c r="BM319" s="208" t="s">
        <v>567</v>
      </c>
    </row>
    <row r="320" s="2" customFormat="1">
      <c r="A320" s="35"/>
      <c r="B320" s="36"/>
      <c r="C320" s="37"/>
      <c r="D320" s="210" t="s">
        <v>135</v>
      </c>
      <c r="E320" s="37"/>
      <c r="F320" s="211" t="s">
        <v>566</v>
      </c>
      <c r="G320" s="37"/>
      <c r="H320" s="37"/>
      <c r="I320" s="212"/>
      <c r="J320" s="37"/>
      <c r="K320" s="37"/>
      <c r="L320" s="41"/>
      <c r="M320" s="213"/>
      <c r="N320" s="214"/>
      <c r="O320" s="88"/>
      <c r="P320" s="88"/>
      <c r="Q320" s="88"/>
      <c r="R320" s="88"/>
      <c r="S320" s="88"/>
      <c r="T320" s="89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4" t="s">
        <v>135</v>
      </c>
      <c r="AU320" s="14" t="s">
        <v>75</v>
      </c>
    </row>
    <row r="321" s="2" customFormat="1" ht="24.15" customHeight="1">
      <c r="A321" s="35"/>
      <c r="B321" s="36"/>
      <c r="C321" s="215" t="s">
        <v>568</v>
      </c>
      <c r="D321" s="215" t="s">
        <v>149</v>
      </c>
      <c r="E321" s="216" t="s">
        <v>569</v>
      </c>
      <c r="F321" s="217" t="s">
        <v>570</v>
      </c>
      <c r="G321" s="218" t="s">
        <v>138</v>
      </c>
      <c r="H321" s="219">
        <v>20</v>
      </c>
      <c r="I321" s="220"/>
      <c r="J321" s="221">
        <f>ROUND(I321*H321,2)</f>
        <v>0</v>
      </c>
      <c r="K321" s="217" t="s">
        <v>132</v>
      </c>
      <c r="L321" s="41"/>
      <c r="M321" s="222" t="s">
        <v>1</v>
      </c>
      <c r="N321" s="223" t="s">
        <v>40</v>
      </c>
      <c r="O321" s="88"/>
      <c r="P321" s="206">
        <f>O321*H321</f>
        <v>0</v>
      </c>
      <c r="Q321" s="206">
        <v>0</v>
      </c>
      <c r="R321" s="206">
        <f>Q321*H321</f>
        <v>0</v>
      </c>
      <c r="S321" s="206">
        <v>0</v>
      </c>
      <c r="T321" s="207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8" t="s">
        <v>82</v>
      </c>
      <c r="AT321" s="208" t="s">
        <v>149</v>
      </c>
      <c r="AU321" s="208" t="s">
        <v>75</v>
      </c>
      <c r="AY321" s="14" t="s">
        <v>133</v>
      </c>
      <c r="BE321" s="209">
        <f>IF(N321="základní",J321,0)</f>
        <v>0</v>
      </c>
      <c r="BF321" s="209">
        <f>IF(N321="snížená",J321,0)</f>
        <v>0</v>
      </c>
      <c r="BG321" s="209">
        <f>IF(N321="zákl. přenesená",J321,0)</f>
        <v>0</v>
      </c>
      <c r="BH321" s="209">
        <f>IF(N321="sníž. přenesená",J321,0)</f>
        <v>0</v>
      </c>
      <c r="BI321" s="209">
        <f>IF(N321="nulová",J321,0)</f>
        <v>0</v>
      </c>
      <c r="BJ321" s="14" t="s">
        <v>82</v>
      </c>
      <c r="BK321" s="209">
        <f>ROUND(I321*H321,2)</f>
        <v>0</v>
      </c>
      <c r="BL321" s="14" t="s">
        <v>82</v>
      </c>
      <c r="BM321" s="208" t="s">
        <v>571</v>
      </c>
    </row>
    <row r="322" s="2" customFormat="1">
      <c r="A322" s="35"/>
      <c r="B322" s="36"/>
      <c r="C322" s="37"/>
      <c r="D322" s="210" t="s">
        <v>135</v>
      </c>
      <c r="E322" s="37"/>
      <c r="F322" s="211" t="s">
        <v>570</v>
      </c>
      <c r="G322" s="37"/>
      <c r="H322" s="37"/>
      <c r="I322" s="212"/>
      <c r="J322" s="37"/>
      <c r="K322" s="37"/>
      <c r="L322" s="41"/>
      <c r="M322" s="213"/>
      <c r="N322" s="214"/>
      <c r="O322" s="88"/>
      <c r="P322" s="88"/>
      <c r="Q322" s="88"/>
      <c r="R322" s="88"/>
      <c r="S322" s="88"/>
      <c r="T322" s="89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4" t="s">
        <v>135</v>
      </c>
      <c r="AU322" s="14" t="s">
        <v>75</v>
      </c>
    </row>
    <row r="323" s="2" customFormat="1" ht="24.15" customHeight="1">
      <c r="A323" s="35"/>
      <c r="B323" s="36"/>
      <c r="C323" s="215" t="s">
        <v>572</v>
      </c>
      <c r="D323" s="215" t="s">
        <v>149</v>
      </c>
      <c r="E323" s="216" t="s">
        <v>573</v>
      </c>
      <c r="F323" s="217" t="s">
        <v>574</v>
      </c>
      <c r="G323" s="218" t="s">
        <v>138</v>
      </c>
      <c r="H323" s="219">
        <v>2</v>
      </c>
      <c r="I323" s="220"/>
      <c r="J323" s="221">
        <f>ROUND(I323*H323,2)</f>
        <v>0</v>
      </c>
      <c r="K323" s="217" t="s">
        <v>132</v>
      </c>
      <c r="L323" s="41"/>
      <c r="M323" s="222" t="s">
        <v>1</v>
      </c>
      <c r="N323" s="223" t="s">
        <v>40</v>
      </c>
      <c r="O323" s="88"/>
      <c r="P323" s="206">
        <f>O323*H323</f>
        <v>0</v>
      </c>
      <c r="Q323" s="206">
        <v>0</v>
      </c>
      <c r="R323" s="206">
        <f>Q323*H323</f>
        <v>0</v>
      </c>
      <c r="S323" s="206">
        <v>0</v>
      </c>
      <c r="T323" s="20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8" t="s">
        <v>82</v>
      </c>
      <c r="AT323" s="208" t="s">
        <v>149</v>
      </c>
      <c r="AU323" s="208" t="s">
        <v>75</v>
      </c>
      <c r="AY323" s="14" t="s">
        <v>133</v>
      </c>
      <c r="BE323" s="209">
        <f>IF(N323="základní",J323,0)</f>
        <v>0</v>
      </c>
      <c r="BF323" s="209">
        <f>IF(N323="snížená",J323,0)</f>
        <v>0</v>
      </c>
      <c r="BG323" s="209">
        <f>IF(N323="zákl. přenesená",J323,0)</f>
        <v>0</v>
      </c>
      <c r="BH323" s="209">
        <f>IF(N323="sníž. přenesená",J323,0)</f>
        <v>0</v>
      </c>
      <c r="BI323" s="209">
        <f>IF(N323="nulová",J323,0)</f>
        <v>0</v>
      </c>
      <c r="BJ323" s="14" t="s">
        <v>82</v>
      </c>
      <c r="BK323" s="209">
        <f>ROUND(I323*H323,2)</f>
        <v>0</v>
      </c>
      <c r="BL323" s="14" t="s">
        <v>82</v>
      </c>
      <c r="BM323" s="208" t="s">
        <v>575</v>
      </c>
    </row>
    <row r="324" s="2" customFormat="1">
      <c r="A324" s="35"/>
      <c r="B324" s="36"/>
      <c r="C324" s="37"/>
      <c r="D324" s="210" t="s">
        <v>135</v>
      </c>
      <c r="E324" s="37"/>
      <c r="F324" s="211" t="s">
        <v>574</v>
      </c>
      <c r="G324" s="37"/>
      <c r="H324" s="37"/>
      <c r="I324" s="212"/>
      <c r="J324" s="37"/>
      <c r="K324" s="37"/>
      <c r="L324" s="41"/>
      <c r="M324" s="213"/>
      <c r="N324" s="214"/>
      <c r="O324" s="88"/>
      <c r="P324" s="88"/>
      <c r="Q324" s="88"/>
      <c r="R324" s="88"/>
      <c r="S324" s="88"/>
      <c r="T324" s="89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4" t="s">
        <v>135</v>
      </c>
      <c r="AU324" s="14" t="s">
        <v>75</v>
      </c>
    </row>
    <row r="325" s="2" customFormat="1" ht="24.15" customHeight="1">
      <c r="A325" s="35"/>
      <c r="B325" s="36"/>
      <c r="C325" s="215" t="s">
        <v>576</v>
      </c>
      <c r="D325" s="215" t="s">
        <v>149</v>
      </c>
      <c r="E325" s="216" t="s">
        <v>577</v>
      </c>
      <c r="F325" s="217" t="s">
        <v>578</v>
      </c>
      <c r="G325" s="218" t="s">
        <v>138</v>
      </c>
      <c r="H325" s="219">
        <v>6</v>
      </c>
      <c r="I325" s="220"/>
      <c r="J325" s="221">
        <f>ROUND(I325*H325,2)</f>
        <v>0</v>
      </c>
      <c r="K325" s="217" t="s">
        <v>132</v>
      </c>
      <c r="L325" s="41"/>
      <c r="M325" s="222" t="s">
        <v>1</v>
      </c>
      <c r="N325" s="223" t="s">
        <v>40</v>
      </c>
      <c r="O325" s="88"/>
      <c r="P325" s="206">
        <f>O325*H325</f>
        <v>0</v>
      </c>
      <c r="Q325" s="206">
        <v>0</v>
      </c>
      <c r="R325" s="206">
        <f>Q325*H325</f>
        <v>0</v>
      </c>
      <c r="S325" s="206">
        <v>0</v>
      </c>
      <c r="T325" s="207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8" t="s">
        <v>82</v>
      </c>
      <c r="AT325" s="208" t="s">
        <v>149</v>
      </c>
      <c r="AU325" s="208" t="s">
        <v>75</v>
      </c>
      <c r="AY325" s="14" t="s">
        <v>133</v>
      </c>
      <c r="BE325" s="209">
        <f>IF(N325="základní",J325,0)</f>
        <v>0</v>
      </c>
      <c r="BF325" s="209">
        <f>IF(N325="snížená",J325,0)</f>
        <v>0</v>
      </c>
      <c r="BG325" s="209">
        <f>IF(N325="zákl. přenesená",J325,0)</f>
        <v>0</v>
      </c>
      <c r="BH325" s="209">
        <f>IF(N325="sníž. přenesená",J325,0)</f>
        <v>0</v>
      </c>
      <c r="BI325" s="209">
        <f>IF(N325="nulová",J325,0)</f>
        <v>0</v>
      </c>
      <c r="BJ325" s="14" t="s">
        <v>82</v>
      </c>
      <c r="BK325" s="209">
        <f>ROUND(I325*H325,2)</f>
        <v>0</v>
      </c>
      <c r="BL325" s="14" t="s">
        <v>82</v>
      </c>
      <c r="BM325" s="208" t="s">
        <v>579</v>
      </c>
    </row>
    <row r="326" s="2" customFormat="1">
      <c r="A326" s="35"/>
      <c r="B326" s="36"/>
      <c r="C326" s="37"/>
      <c r="D326" s="210" t="s">
        <v>135</v>
      </c>
      <c r="E326" s="37"/>
      <c r="F326" s="211" t="s">
        <v>578</v>
      </c>
      <c r="G326" s="37"/>
      <c r="H326" s="37"/>
      <c r="I326" s="212"/>
      <c r="J326" s="37"/>
      <c r="K326" s="37"/>
      <c r="L326" s="41"/>
      <c r="M326" s="213"/>
      <c r="N326" s="214"/>
      <c r="O326" s="88"/>
      <c r="P326" s="88"/>
      <c r="Q326" s="88"/>
      <c r="R326" s="88"/>
      <c r="S326" s="88"/>
      <c r="T326" s="89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4" t="s">
        <v>135</v>
      </c>
      <c r="AU326" s="14" t="s">
        <v>75</v>
      </c>
    </row>
    <row r="327" s="2" customFormat="1" ht="24.15" customHeight="1">
      <c r="A327" s="35"/>
      <c r="B327" s="36"/>
      <c r="C327" s="215" t="s">
        <v>580</v>
      </c>
      <c r="D327" s="215" t="s">
        <v>149</v>
      </c>
      <c r="E327" s="216" t="s">
        <v>581</v>
      </c>
      <c r="F327" s="217" t="s">
        <v>582</v>
      </c>
      <c r="G327" s="218" t="s">
        <v>138</v>
      </c>
      <c r="H327" s="219">
        <v>6</v>
      </c>
      <c r="I327" s="220"/>
      <c r="J327" s="221">
        <f>ROUND(I327*H327,2)</f>
        <v>0</v>
      </c>
      <c r="K327" s="217" t="s">
        <v>132</v>
      </c>
      <c r="L327" s="41"/>
      <c r="M327" s="222" t="s">
        <v>1</v>
      </c>
      <c r="N327" s="223" t="s">
        <v>40</v>
      </c>
      <c r="O327" s="88"/>
      <c r="P327" s="206">
        <f>O327*H327</f>
        <v>0</v>
      </c>
      <c r="Q327" s="206">
        <v>0</v>
      </c>
      <c r="R327" s="206">
        <f>Q327*H327</f>
        <v>0</v>
      </c>
      <c r="S327" s="206">
        <v>0</v>
      </c>
      <c r="T327" s="20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8" t="s">
        <v>82</v>
      </c>
      <c r="AT327" s="208" t="s">
        <v>149</v>
      </c>
      <c r="AU327" s="208" t="s">
        <v>75</v>
      </c>
      <c r="AY327" s="14" t="s">
        <v>133</v>
      </c>
      <c r="BE327" s="209">
        <f>IF(N327="základní",J327,0)</f>
        <v>0</v>
      </c>
      <c r="BF327" s="209">
        <f>IF(N327="snížená",J327,0)</f>
        <v>0</v>
      </c>
      <c r="BG327" s="209">
        <f>IF(N327="zákl. přenesená",J327,0)</f>
        <v>0</v>
      </c>
      <c r="BH327" s="209">
        <f>IF(N327="sníž. přenesená",J327,0)</f>
        <v>0</v>
      </c>
      <c r="BI327" s="209">
        <f>IF(N327="nulová",J327,0)</f>
        <v>0</v>
      </c>
      <c r="BJ327" s="14" t="s">
        <v>82</v>
      </c>
      <c r="BK327" s="209">
        <f>ROUND(I327*H327,2)</f>
        <v>0</v>
      </c>
      <c r="BL327" s="14" t="s">
        <v>82</v>
      </c>
      <c r="BM327" s="208" t="s">
        <v>583</v>
      </c>
    </row>
    <row r="328" s="2" customFormat="1">
      <c r="A328" s="35"/>
      <c r="B328" s="36"/>
      <c r="C328" s="37"/>
      <c r="D328" s="210" t="s">
        <v>135</v>
      </c>
      <c r="E328" s="37"/>
      <c r="F328" s="211" t="s">
        <v>582</v>
      </c>
      <c r="G328" s="37"/>
      <c r="H328" s="37"/>
      <c r="I328" s="212"/>
      <c r="J328" s="37"/>
      <c r="K328" s="37"/>
      <c r="L328" s="41"/>
      <c r="M328" s="213"/>
      <c r="N328" s="214"/>
      <c r="O328" s="88"/>
      <c r="P328" s="88"/>
      <c r="Q328" s="88"/>
      <c r="R328" s="88"/>
      <c r="S328" s="88"/>
      <c r="T328" s="89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4" t="s">
        <v>135</v>
      </c>
      <c r="AU328" s="14" t="s">
        <v>75</v>
      </c>
    </row>
    <row r="329" s="2" customFormat="1" ht="24.15" customHeight="1">
      <c r="A329" s="35"/>
      <c r="B329" s="36"/>
      <c r="C329" s="215" t="s">
        <v>584</v>
      </c>
      <c r="D329" s="215" t="s">
        <v>149</v>
      </c>
      <c r="E329" s="216" t="s">
        <v>585</v>
      </c>
      <c r="F329" s="217" t="s">
        <v>586</v>
      </c>
      <c r="G329" s="218" t="s">
        <v>138</v>
      </c>
      <c r="H329" s="219">
        <v>4</v>
      </c>
      <c r="I329" s="220"/>
      <c r="J329" s="221">
        <f>ROUND(I329*H329,2)</f>
        <v>0</v>
      </c>
      <c r="K329" s="217" t="s">
        <v>132</v>
      </c>
      <c r="L329" s="41"/>
      <c r="M329" s="222" t="s">
        <v>1</v>
      </c>
      <c r="N329" s="223" t="s">
        <v>40</v>
      </c>
      <c r="O329" s="88"/>
      <c r="P329" s="206">
        <f>O329*H329</f>
        <v>0</v>
      </c>
      <c r="Q329" s="206">
        <v>0</v>
      </c>
      <c r="R329" s="206">
        <f>Q329*H329</f>
        <v>0</v>
      </c>
      <c r="S329" s="206">
        <v>0</v>
      </c>
      <c r="T329" s="207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8" t="s">
        <v>82</v>
      </c>
      <c r="AT329" s="208" t="s">
        <v>149</v>
      </c>
      <c r="AU329" s="208" t="s">
        <v>75</v>
      </c>
      <c r="AY329" s="14" t="s">
        <v>133</v>
      </c>
      <c r="BE329" s="209">
        <f>IF(N329="základní",J329,0)</f>
        <v>0</v>
      </c>
      <c r="BF329" s="209">
        <f>IF(N329="snížená",J329,0)</f>
        <v>0</v>
      </c>
      <c r="BG329" s="209">
        <f>IF(N329="zákl. přenesená",J329,0)</f>
        <v>0</v>
      </c>
      <c r="BH329" s="209">
        <f>IF(N329="sníž. přenesená",J329,0)</f>
        <v>0</v>
      </c>
      <c r="BI329" s="209">
        <f>IF(N329="nulová",J329,0)</f>
        <v>0</v>
      </c>
      <c r="BJ329" s="14" t="s">
        <v>82</v>
      </c>
      <c r="BK329" s="209">
        <f>ROUND(I329*H329,2)</f>
        <v>0</v>
      </c>
      <c r="BL329" s="14" t="s">
        <v>82</v>
      </c>
      <c r="BM329" s="208" t="s">
        <v>587</v>
      </c>
    </row>
    <row r="330" s="2" customFormat="1">
      <c r="A330" s="35"/>
      <c r="B330" s="36"/>
      <c r="C330" s="37"/>
      <c r="D330" s="210" t="s">
        <v>135</v>
      </c>
      <c r="E330" s="37"/>
      <c r="F330" s="211" t="s">
        <v>586</v>
      </c>
      <c r="G330" s="37"/>
      <c r="H330" s="37"/>
      <c r="I330" s="212"/>
      <c r="J330" s="37"/>
      <c r="K330" s="37"/>
      <c r="L330" s="41"/>
      <c r="M330" s="213"/>
      <c r="N330" s="214"/>
      <c r="O330" s="88"/>
      <c r="P330" s="88"/>
      <c r="Q330" s="88"/>
      <c r="R330" s="88"/>
      <c r="S330" s="88"/>
      <c r="T330" s="89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4" t="s">
        <v>135</v>
      </c>
      <c r="AU330" s="14" t="s">
        <v>75</v>
      </c>
    </row>
    <row r="331" s="2" customFormat="1" ht="24.15" customHeight="1">
      <c r="A331" s="35"/>
      <c r="B331" s="36"/>
      <c r="C331" s="215" t="s">
        <v>588</v>
      </c>
      <c r="D331" s="215" t="s">
        <v>149</v>
      </c>
      <c r="E331" s="216" t="s">
        <v>589</v>
      </c>
      <c r="F331" s="217" t="s">
        <v>590</v>
      </c>
      <c r="G331" s="218" t="s">
        <v>138</v>
      </c>
      <c r="H331" s="219">
        <v>6</v>
      </c>
      <c r="I331" s="220"/>
      <c r="J331" s="221">
        <f>ROUND(I331*H331,2)</f>
        <v>0</v>
      </c>
      <c r="K331" s="217" t="s">
        <v>132</v>
      </c>
      <c r="L331" s="41"/>
      <c r="M331" s="222" t="s">
        <v>1</v>
      </c>
      <c r="N331" s="223" t="s">
        <v>40</v>
      </c>
      <c r="O331" s="88"/>
      <c r="P331" s="206">
        <f>O331*H331</f>
        <v>0</v>
      </c>
      <c r="Q331" s="206">
        <v>0</v>
      </c>
      <c r="R331" s="206">
        <f>Q331*H331</f>
        <v>0</v>
      </c>
      <c r="S331" s="206">
        <v>0</v>
      </c>
      <c r="T331" s="20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8" t="s">
        <v>82</v>
      </c>
      <c r="AT331" s="208" t="s">
        <v>149</v>
      </c>
      <c r="AU331" s="208" t="s">
        <v>75</v>
      </c>
      <c r="AY331" s="14" t="s">
        <v>133</v>
      </c>
      <c r="BE331" s="209">
        <f>IF(N331="základní",J331,0)</f>
        <v>0</v>
      </c>
      <c r="BF331" s="209">
        <f>IF(N331="snížená",J331,0)</f>
        <v>0</v>
      </c>
      <c r="BG331" s="209">
        <f>IF(N331="zákl. přenesená",J331,0)</f>
        <v>0</v>
      </c>
      <c r="BH331" s="209">
        <f>IF(N331="sníž. přenesená",J331,0)</f>
        <v>0</v>
      </c>
      <c r="BI331" s="209">
        <f>IF(N331="nulová",J331,0)</f>
        <v>0</v>
      </c>
      <c r="BJ331" s="14" t="s">
        <v>82</v>
      </c>
      <c r="BK331" s="209">
        <f>ROUND(I331*H331,2)</f>
        <v>0</v>
      </c>
      <c r="BL331" s="14" t="s">
        <v>82</v>
      </c>
      <c r="BM331" s="208" t="s">
        <v>591</v>
      </c>
    </row>
    <row r="332" s="2" customFormat="1">
      <c r="A332" s="35"/>
      <c r="B332" s="36"/>
      <c r="C332" s="37"/>
      <c r="D332" s="210" t="s">
        <v>135</v>
      </c>
      <c r="E332" s="37"/>
      <c r="F332" s="211" t="s">
        <v>592</v>
      </c>
      <c r="G332" s="37"/>
      <c r="H332" s="37"/>
      <c r="I332" s="212"/>
      <c r="J332" s="37"/>
      <c r="K332" s="37"/>
      <c r="L332" s="41"/>
      <c r="M332" s="213"/>
      <c r="N332" s="214"/>
      <c r="O332" s="88"/>
      <c r="P332" s="88"/>
      <c r="Q332" s="88"/>
      <c r="R332" s="88"/>
      <c r="S332" s="88"/>
      <c r="T332" s="89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4" t="s">
        <v>135</v>
      </c>
      <c r="AU332" s="14" t="s">
        <v>75</v>
      </c>
    </row>
    <row r="333" s="2" customFormat="1" ht="24.15" customHeight="1">
      <c r="A333" s="35"/>
      <c r="B333" s="36"/>
      <c r="C333" s="215" t="s">
        <v>593</v>
      </c>
      <c r="D333" s="215" t="s">
        <v>149</v>
      </c>
      <c r="E333" s="216" t="s">
        <v>594</v>
      </c>
      <c r="F333" s="217" t="s">
        <v>595</v>
      </c>
      <c r="G333" s="218" t="s">
        <v>138</v>
      </c>
      <c r="H333" s="219">
        <v>4</v>
      </c>
      <c r="I333" s="220"/>
      <c r="J333" s="221">
        <f>ROUND(I333*H333,2)</f>
        <v>0</v>
      </c>
      <c r="K333" s="217" t="s">
        <v>132</v>
      </c>
      <c r="L333" s="41"/>
      <c r="M333" s="222" t="s">
        <v>1</v>
      </c>
      <c r="N333" s="223" t="s">
        <v>40</v>
      </c>
      <c r="O333" s="88"/>
      <c r="P333" s="206">
        <f>O333*H333</f>
        <v>0</v>
      </c>
      <c r="Q333" s="206">
        <v>0</v>
      </c>
      <c r="R333" s="206">
        <f>Q333*H333</f>
        <v>0</v>
      </c>
      <c r="S333" s="206">
        <v>0</v>
      </c>
      <c r="T333" s="207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8" t="s">
        <v>82</v>
      </c>
      <c r="AT333" s="208" t="s">
        <v>149</v>
      </c>
      <c r="AU333" s="208" t="s">
        <v>75</v>
      </c>
      <c r="AY333" s="14" t="s">
        <v>133</v>
      </c>
      <c r="BE333" s="209">
        <f>IF(N333="základní",J333,0)</f>
        <v>0</v>
      </c>
      <c r="BF333" s="209">
        <f>IF(N333="snížená",J333,0)</f>
        <v>0</v>
      </c>
      <c r="BG333" s="209">
        <f>IF(N333="zákl. přenesená",J333,0)</f>
        <v>0</v>
      </c>
      <c r="BH333" s="209">
        <f>IF(N333="sníž. přenesená",J333,0)</f>
        <v>0</v>
      </c>
      <c r="BI333" s="209">
        <f>IF(N333="nulová",J333,0)</f>
        <v>0</v>
      </c>
      <c r="BJ333" s="14" t="s">
        <v>82</v>
      </c>
      <c r="BK333" s="209">
        <f>ROUND(I333*H333,2)</f>
        <v>0</v>
      </c>
      <c r="BL333" s="14" t="s">
        <v>82</v>
      </c>
      <c r="BM333" s="208" t="s">
        <v>596</v>
      </c>
    </row>
    <row r="334" s="2" customFormat="1">
      <c r="A334" s="35"/>
      <c r="B334" s="36"/>
      <c r="C334" s="37"/>
      <c r="D334" s="210" t="s">
        <v>135</v>
      </c>
      <c r="E334" s="37"/>
      <c r="F334" s="211" t="s">
        <v>597</v>
      </c>
      <c r="G334" s="37"/>
      <c r="H334" s="37"/>
      <c r="I334" s="212"/>
      <c r="J334" s="37"/>
      <c r="K334" s="37"/>
      <c r="L334" s="41"/>
      <c r="M334" s="213"/>
      <c r="N334" s="214"/>
      <c r="O334" s="88"/>
      <c r="P334" s="88"/>
      <c r="Q334" s="88"/>
      <c r="R334" s="88"/>
      <c r="S334" s="88"/>
      <c r="T334" s="89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4" t="s">
        <v>135</v>
      </c>
      <c r="AU334" s="14" t="s">
        <v>75</v>
      </c>
    </row>
    <row r="335" s="2" customFormat="1" ht="24.15" customHeight="1">
      <c r="A335" s="35"/>
      <c r="B335" s="36"/>
      <c r="C335" s="215" t="s">
        <v>598</v>
      </c>
      <c r="D335" s="215" t="s">
        <v>149</v>
      </c>
      <c r="E335" s="216" t="s">
        <v>599</v>
      </c>
      <c r="F335" s="217" t="s">
        <v>600</v>
      </c>
      <c r="G335" s="218" t="s">
        <v>138</v>
      </c>
      <c r="H335" s="219">
        <v>1</v>
      </c>
      <c r="I335" s="220"/>
      <c r="J335" s="221">
        <f>ROUND(I335*H335,2)</f>
        <v>0</v>
      </c>
      <c r="K335" s="217" t="s">
        <v>132</v>
      </c>
      <c r="L335" s="41"/>
      <c r="M335" s="222" t="s">
        <v>1</v>
      </c>
      <c r="N335" s="223" t="s">
        <v>40</v>
      </c>
      <c r="O335" s="88"/>
      <c r="P335" s="206">
        <f>O335*H335</f>
        <v>0</v>
      </c>
      <c r="Q335" s="206">
        <v>0</v>
      </c>
      <c r="R335" s="206">
        <f>Q335*H335</f>
        <v>0</v>
      </c>
      <c r="S335" s="206">
        <v>0</v>
      </c>
      <c r="T335" s="207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8" t="s">
        <v>82</v>
      </c>
      <c r="AT335" s="208" t="s">
        <v>149</v>
      </c>
      <c r="AU335" s="208" t="s">
        <v>75</v>
      </c>
      <c r="AY335" s="14" t="s">
        <v>133</v>
      </c>
      <c r="BE335" s="209">
        <f>IF(N335="základní",J335,0)</f>
        <v>0</v>
      </c>
      <c r="BF335" s="209">
        <f>IF(N335="snížená",J335,0)</f>
        <v>0</v>
      </c>
      <c r="BG335" s="209">
        <f>IF(N335="zákl. přenesená",J335,0)</f>
        <v>0</v>
      </c>
      <c r="BH335" s="209">
        <f>IF(N335="sníž. přenesená",J335,0)</f>
        <v>0</v>
      </c>
      <c r="BI335" s="209">
        <f>IF(N335="nulová",J335,0)</f>
        <v>0</v>
      </c>
      <c r="BJ335" s="14" t="s">
        <v>82</v>
      </c>
      <c r="BK335" s="209">
        <f>ROUND(I335*H335,2)</f>
        <v>0</v>
      </c>
      <c r="BL335" s="14" t="s">
        <v>82</v>
      </c>
      <c r="BM335" s="208" t="s">
        <v>601</v>
      </c>
    </row>
    <row r="336" s="2" customFormat="1">
      <c r="A336" s="35"/>
      <c r="B336" s="36"/>
      <c r="C336" s="37"/>
      <c r="D336" s="210" t="s">
        <v>135</v>
      </c>
      <c r="E336" s="37"/>
      <c r="F336" s="211" t="s">
        <v>602</v>
      </c>
      <c r="G336" s="37"/>
      <c r="H336" s="37"/>
      <c r="I336" s="212"/>
      <c r="J336" s="37"/>
      <c r="K336" s="37"/>
      <c r="L336" s="41"/>
      <c r="M336" s="213"/>
      <c r="N336" s="214"/>
      <c r="O336" s="88"/>
      <c r="P336" s="88"/>
      <c r="Q336" s="88"/>
      <c r="R336" s="88"/>
      <c r="S336" s="88"/>
      <c r="T336" s="89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4" t="s">
        <v>135</v>
      </c>
      <c r="AU336" s="14" t="s">
        <v>75</v>
      </c>
    </row>
    <row r="337" s="2" customFormat="1" ht="24.15" customHeight="1">
      <c r="A337" s="35"/>
      <c r="B337" s="36"/>
      <c r="C337" s="215" t="s">
        <v>603</v>
      </c>
      <c r="D337" s="215" t="s">
        <v>149</v>
      </c>
      <c r="E337" s="216" t="s">
        <v>604</v>
      </c>
      <c r="F337" s="217" t="s">
        <v>605</v>
      </c>
      <c r="G337" s="218" t="s">
        <v>138</v>
      </c>
      <c r="H337" s="219">
        <v>2</v>
      </c>
      <c r="I337" s="220"/>
      <c r="J337" s="221">
        <f>ROUND(I337*H337,2)</f>
        <v>0</v>
      </c>
      <c r="K337" s="217" t="s">
        <v>132</v>
      </c>
      <c r="L337" s="41"/>
      <c r="M337" s="222" t="s">
        <v>1</v>
      </c>
      <c r="N337" s="223" t="s">
        <v>40</v>
      </c>
      <c r="O337" s="88"/>
      <c r="P337" s="206">
        <f>O337*H337</f>
        <v>0</v>
      </c>
      <c r="Q337" s="206">
        <v>0</v>
      </c>
      <c r="R337" s="206">
        <f>Q337*H337</f>
        <v>0</v>
      </c>
      <c r="S337" s="206">
        <v>0</v>
      </c>
      <c r="T337" s="20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8" t="s">
        <v>82</v>
      </c>
      <c r="AT337" s="208" t="s">
        <v>149</v>
      </c>
      <c r="AU337" s="208" t="s">
        <v>75</v>
      </c>
      <c r="AY337" s="14" t="s">
        <v>133</v>
      </c>
      <c r="BE337" s="209">
        <f>IF(N337="základní",J337,0)</f>
        <v>0</v>
      </c>
      <c r="BF337" s="209">
        <f>IF(N337="snížená",J337,0)</f>
        <v>0</v>
      </c>
      <c r="BG337" s="209">
        <f>IF(N337="zákl. přenesená",J337,0)</f>
        <v>0</v>
      </c>
      <c r="BH337" s="209">
        <f>IF(N337="sníž. přenesená",J337,0)</f>
        <v>0</v>
      </c>
      <c r="BI337" s="209">
        <f>IF(N337="nulová",J337,0)</f>
        <v>0</v>
      </c>
      <c r="BJ337" s="14" t="s">
        <v>82</v>
      </c>
      <c r="BK337" s="209">
        <f>ROUND(I337*H337,2)</f>
        <v>0</v>
      </c>
      <c r="BL337" s="14" t="s">
        <v>82</v>
      </c>
      <c r="BM337" s="208" t="s">
        <v>606</v>
      </c>
    </row>
    <row r="338" s="2" customFormat="1">
      <c r="A338" s="35"/>
      <c r="B338" s="36"/>
      <c r="C338" s="37"/>
      <c r="D338" s="210" t="s">
        <v>135</v>
      </c>
      <c r="E338" s="37"/>
      <c r="F338" s="211" t="s">
        <v>607</v>
      </c>
      <c r="G338" s="37"/>
      <c r="H338" s="37"/>
      <c r="I338" s="212"/>
      <c r="J338" s="37"/>
      <c r="K338" s="37"/>
      <c r="L338" s="41"/>
      <c r="M338" s="213"/>
      <c r="N338" s="214"/>
      <c r="O338" s="88"/>
      <c r="P338" s="88"/>
      <c r="Q338" s="88"/>
      <c r="R338" s="88"/>
      <c r="S338" s="88"/>
      <c r="T338" s="89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4" t="s">
        <v>135</v>
      </c>
      <c r="AU338" s="14" t="s">
        <v>75</v>
      </c>
    </row>
    <row r="339" s="2" customFormat="1" ht="24.15" customHeight="1">
      <c r="A339" s="35"/>
      <c r="B339" s="36"/>
      <c r="C339" s="196" t="s">
        <v>608</v>
      </c>
      <c r="D339" s="196" t="s">
        <v>128</v>
      </c>
      <c r="E339" s="197" t="s">
        <v>609</v>
      </c>
      <c r="F339" s="198" t="s">
        <v>610</v>
      </c>
      <c r="G339" s="199" t="s">
        <v>138</v>
      </c>
      <c r="H339" s="200">
        <v>2</v>
      </c>
      <c r="I339" s="201"/>
      <c r="J339" s="202">
        <f>ROUND(I339*H339,2)</f>
        <v>0</v>
      </c>
      <c r="K339" s="198" t="s">
        <v>132</v>
      </c>
      <c r="L339" s="203"/>
      <c r="M339" s="204" t="s">
        <v>1</v>
      </c>
      <c r="N339" s="205" t="s">
        <v>40</v>
      </c>
      <c r="O339" s="88"/>
      <c r="P339" s="206">
        <f>O339*H339</f>
        <v>0</v>
      </c>
      <c r="Q339" s="206">
        <v>0</v>
      </c>
      <c r="R339" s="206">
        <f>Q339*H339</f>
        <v>0</v>
      </c>
      <c r="S339" s="206">
        <v>0</v>
      </c>
      <c r="T339" s="20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8" t="s">
        <v>222</v>
      </c>
      <c r="AT339" s="208" t="s">
        <v>128</v>
      </c>
      <c r="AU339" s="208" t="s">
        <v>75</v>
      </c>
      <c r="AY339" s="14" t="s">
        <v>133</v>
      </c>
      <c r="BE339" s="209">
        <f>IF(N339="základní",J339,0)</f>
        <v>0</v>
      </c>
      <c r="BF339" s="209">
        <f>IF(N339="snížená",J339,0)</f>
        <v>0</v>
      </c>
      <c r="BG339" s="209">
        <f>IF(N339="zákl. přenesená",J339,0)</f>
        <v>0</v>
      </c>
      <c r="BH339" s="209">
        <f>IF(N339="sníž. přenesená",J339,0)</f>
        <v>0</v>
      </c>
      <c r="BI339" s="209">
        <f>IF(N339="nulová",J339,0)</f>
        <v>0</v>
      </c>
      <c r="BJ339" s="14" t="s">
        <v>82</v>
      </c>
      <c r="BK339" s="209">
        <f>ROUND(I339*H339,2)</f>
        <v>0</v>
      </c>
      <c r="BL339" s="14" t="s">
        <v>222</v>
      </c>
      <c r="BM339" s="208" t="s">
        <v>611</v>
      </c>
    </row>
    <row r="340" s="2" customFormat="1">
      <c r="A340" s="35"/>
      <c r="B340" s="36"/>
      <c r="C340" s="37"/>
      <c r="D340" s="210" t="s">
        <v>135</v>
      </c>
      <c r="E340" s="37"/>
      <c r="F340" s="211" t="s">
        <v>610</v>
      </c>
      <c r="G340" s="37"/>
      <c r="H340" s="37"/>
      <c r="I340" s="212"/>
      <c r="J340" s="37"/>
      <c r="K340" s="37"/>
      <c r="L340" s="41"/>
      <c r="M340" s="213"/>
      <c r="N340" s="214"/>
      <c r="O340" s="88"/>
      <c r="P340" s="88"/>
      <c r="Q340" s="88"/>
      <c r="R340" s="88"/>
      <c r="S340" s="88"/>
      <c r="T340" s="89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4" t="s">
        <v>135</v>
      </c>
      <c r="AU340" s="14" t="s">
        <v>75</v>
      </c>
    </row>
    <row r="341" s="2" customFormat="1" ht="24.15" customHeight="1">
      <c r="A341" s="35"/>
      <c r="B341" s="36"/>
      <c r="C341" s="196" t="s">
        <v>612</v>
      </c>
      <c r="D341" s="196" t="s">
        <v>128</v>
      </c>
      <c r="E341" s="197" t="s">
        <v>613</v>
      </c>
      <c r="F341" s="198" t="s">
        <v>614</v>
      </c>
      <c r="G341" s="199" t="s">
        <v>138</v>
      </c>
      <c r="H341" s="200">
        <v>8</v>
      </c>
      <c r="I341" s="201"/>
      <c r="J341" s="202">
        <f>ROUND(I341*H341,2)</f>
        <v>0</v>
      </c>
      <c r="K341" s="198" t="s">
        <v>132</v>
      </c>
      <c r="L341" s="203"/>
      <c r="M341" s="204" t="s">
        <v>1</v>
      </c>
      <c r="N341" s="205" t="s">
        <v>40</v>
      </c>
      <c r="O341" s="88"/>
      <c r="P341" s="206">
        <f>O341*H341</f>
        <v>0</v>
      </c>
      <c r="Q341" s="206">
        <v>0</v>
      </c>
      <c r="R341" s="206">
        <f>Q341*H341</f>
        <v>0</v>
      </c>
      <c r="S341" s="206">
        <v>0</v>
      </c>
      <c r="T341" s="207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8" t="s">
        <v>222</v>
      </c>
      <c r="AT341" s="208" t="s">
        <v>128</v>
      </c>
      <c r="AU341" s="208" t="s">
        <v>75</v>
      </c>
      <c r="AY341" s="14" t="s">
        <v>133</v>
      </c>
      <c r="BE341" s="209">
        <f>IF(N341="základní",J341,0)</f>
        <v>0</v>
      </c>
      <c r="BF341" s="209">
        <f>IF(N341="snížená",J341,0)</f>
        <v>0</v>
      </c>
      <c r="BG341" s="209">
        <f>IF(N341="zákl. přenesená",J341,0)</f>
        <v>0</v>
      </c>
      <c r="BH341" s="209">
        <f>IF(N341="sníž. přenesená",J341,0)</f>
        <v>0</v>
      </c>
      <c r="BI341" s="209">
        <f>IF(N341="nulová",J341,0)</f>
        <v>0</v>
      </c>
      <c r="BJ341" s="14" t="s">
        <v>82</v>
      </c>
      <c r="BK341" s="209">
        <f>ROUND(I341*H341,2)</f>
        <v>0</v>
      </c>
      <c r="BL341" s="14" t="s">
        <v>222</v>
      </c>
      <c r="BM341" s="208" t="s">
        <v>615</v>
      </c>
    </row>
    <row r="342" s="2" customFormat="1">
      <c r="A342" s="35"/>
      <c r="B342" s="36"/>
      <c r="C342" s="37"/>
      <c r="D342" s="210" t="s">
        <v>135</v>
      </c>
      <c r="E342" s="37"/>
      <c r="F342" s="211" t="s">
        <v>614</v>
      </c>
      <c r="G342" s="37"/>
      <c r="H342" s="37"/>
      <c r="I342" s="212"/>
      <c r="J342" s="37"/>
      <c r="K342" s="37"/>
      <c r="L342" s="41"/>
      <c r="M342" s="213"/>
      <c r="N342" s="214"/>
      <c r="O342" s="88"/>
      <c r="P342" s="88"/>
      <c r="Q342" s="88"/>
      <c r="R342" s="88"/>
      <c r="S342" s="88"/>
      <c r="T342" s="89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4" t="s">
        <v>135</v>
      </c>
      <c r="AU342" s="14" t="s">
        <v>75</v>
      </c>
    </row>
    <row r="343" s="2" customFormat="1" ht="24.15" customHeight="1">
      <c r="A343" s="35"/>
      <c r="B343" s="36"/>
      <c r="C343" s="196" t="s">
        <v>616</v>
      </c>
      <c r="D343" s="196" t="s">
        <v>128</v>
      </c>
      <c r="E343" s="197" t="s">
        <v>617</v>
      </c>
      <c r="F343" s="198" t="s">
        <v>618</v>
      </c>
      <c r="G343" s="199" t="s">
        <v>138</v>
      </c>
      <c r="H343" s="200">
        <v>4</v>
      </c>
      <c r="I343" s="201"/>
      <c r="J343" s="202">
        <f>ROUND(I343*H343,2)</f>
        <v>0</v>
      </c>
      <c r="K343" s="198" t="s">
        <v>132</v>
      </c>
      <c r="L343" s="203"/>
      <c r="M343" s="204" t="s">
        <v>1</v>
      </c>
      <c r="N343" s="205" t="s">
        <v>40</v>
      </c>
      <c r="O343" s="88"/>
      <c r="P343" s="206">
        <f>O343*H343</f>
        <v>0</v>
      </c>
      <c r="Q343" s="206">
        <v>0</v>
      </c>
      <c r="R343" s="206">
        <f>Q343*H343</f>
        <v>0</v>
      </c>
      <c r="S343" s="206">
        <v>0</v>
      </c>
      <c r="T343" s="207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8" t="s">
        <v>222</v>
      </c>
      <c r="AT343" s="208" t="s">
        <v>128</v>
      </c>
      <c r="AU343" s="208" t="s">
        <v>75</v>
      </c>
      <c r="AY343" s="14" t="s">
        <v>133</v>
      </c>
      <c r="BE343" s="209">
        <f>IF(N343="základní",J343,0)</f>
        <v>0</v>
      </c>
      <c r="BF343" s="209">
        <f>IF(N343="snížená",J343,0)</f>
        <v>0</v>
      </c>
      <c r="BG343" s="209">
        <f>IF(N343="zákl. přenesená",J343,0)</f>
        <v>0</v>
      </c>
      <c r="BH343" s="209">
        <f>IF(N343="sníž. přenesená",J343,0)</f>
        <v>0</v>
      </c>
      <c r="BI343" s="209">
        <f>IF(N343="nulová",J343,0)</f>
        <v>0</v>
      </c>
      <c r="BJ343" s="14" t="s">
        <v>82</v>
      </c>
      <c r="BK343" s="209">
        <f>ROUND(I343*H343,2)</f>
        <v>0</v>
      </c>
      <c r="BL343" s="14" t="s">
        <v>222</v>
      </c>
      <c r="BM343" s="208" t="s">
        <v>619</v>
      </c>
    </row>
    <row r="344" s="2" customFormat="1">
      <c r="A344" s="35"/>
      <c r="B344" s="36"/>
      <c r="C344" s="37"/>
      <c r="D344" s="210" t="s">
        <v>135</v>
      </c>
      <c r="E344" s="37"/>
      <c r="F344" s="211" t="s">
        <v>618</v>
      </c>
      <c r="G344" s="37"/>
      <c r="H344" s="37"/>
      <c r="I344" s="212"/>
      <c r="J344" s="37"/>
      <c r="K344" s="37"/>
      <c r="L344" s="41"/>
      <c r="M344" s="213"/>
      <c r="N344" s="214"/>
      <c r="O344" s="88"/>
      <c r="P344" s="88"/>
      <c r="Q344" s="88"/>
      <c r="R344" s="88"/>
      <c r="S344" s="88"/>
      <c r="T344" s="89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4" t="s">
        <v>135</v>
      </c>
      <c r="AU344" s="14" t="s">
        <v>75</v>
      </c>
    </row>
    <row r="345" s="2" customFormat="1" ht="24.15" customHeight="1">
      <c r="A345" s="35"/>
      <c r="B345" s="36"/>
      <c r="C345" s="196" t="s">
        <v>620</v>
      </c>
      <c r="D345" s="196" t="s">
        <v>128</v>
      </c>
      <c r="E345" s="197" t="s">
        <v>621</v>
      </c>
      <c r="F345" s="198" t="s">
        <v>622</v>
      </c>
      <c r="G345" s="199" t="s">
        <v>138</v>
      </c>
      <c r="H345" s="200">
        <v>2</v>
      </c>
      <c r="I345" s="201"/>
      <c r="J345" s="202">
        <f>ROUND(I345*H345,2)</f>
        <v>0</v>
      </c>
      <c r="K345" s="198" t="s">
        <v>132</v>
      </c>
      <c r="L345" s="203"/>
      <c r="M345" s="204" t="s">
        <v>1</v>
      </c>
      <c r="N345" s="205" t="s">
        <v>40</v>
      </c>
      <c r="O345" s="88"/>
      <c r="P345" s="206">
        <f>O345*H345</f>
        <v>0</v>
      </c>
      <c r="Q345" s="206">
        <v>0</v>
      </c>
      <c r="R345" s="206">
        <f>Q345*H345</f>
        <v>0</v>
      </c>
      <c r="S345" s="206">
        <v>0</v>
      </c>
      <c r="T345" s="207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8" t="s">
        <v>222</v>
      </c>
      <c r="AT345" s="208" t="s">
        <v>128</v>
      </c>
      <c r="AU345" s="208" t="s">
        <v>75</v>
      </c>
      <c r="AY345" s="14" t="s">
        <v>133</v>
      </c>
      <c r="BE345" s="209">
        <f>IF(N345="základní",J345,0)</f>
        <v>0</v>
      </c>
      <c r="BF345" s="209">
        <f>IF(N345="snížená",J345,0)</f>
        <v>0</v>
      </c>
      <c r="BG345" s="209">
        <f>IF(N345="zákl. přenesená",J345,0)</f>
        <v>0</v>
      </c>
      <c r="BH345" s="209">
        <f>IF(N345="sníž. přenesená",J345,0)</f>
        <v>0</v>
      </c>
      <c r="BI345" s="209">
        <f>IF(N345="nulová",J345,0)</f>
        <v>0</v>
      </c>
      <c r="BJ345" s="14" t="s">
        <v>82</v>
      </c>
      <c r="BK345" s="209">
        <f>ROUND(I345*H345,2)</f>
        <v>0</v>
      </c>
      <c r="BL345" s="14" t="s">
        <v>222</v>
      </c>
      <c r="BM345" s="208" t="s">
        <v>623</v>
      </c>
    </row>
    <row r="346" s="2" customFormat="1">
      <c r="A346" s="35"/>
      <c r="B346" s="36"/>
      <c r="C346" s="37"/>
      <c r="D346" s="210" t="s">
        <v>135</v>
      </c>
      <c r="E346" s="37"/>
      <c r="F346" s="211" t="s">
        <v>622</v>
      </c>
      <c r="G346" s="37"/>
      <c r="H346" s="37"/>
      <c r="I346" s="212"/>
      <c r="J346" s="37"/>
      <c r="K346" s="37"/>
      <c r="L346" s="41"/>
      <c r="M346" s="213"/>
      <c r="N346" s="214"/>
      <c r="O346" s="88"/>
      <c r="P346" s="88"/>
      <c r="Q346" s="88"/>
      <c r="R346" s="88"/>
      <c r="S346" s="88"/>
      <c r="T346" s="89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4" t="s">
        <v>135</v>
      </c>
      <c r="AU346" s="14" t="s">
        <v>75</v>
      </c>
    </row>
    <row r="347" s="2" customFormat="1" ht="37.8" customHeight="1">
      <c r="A347" s="35"/>
      <c r="B347" s="36"/>
      <c r="C347" s="196" t="s">
        <v>624</v>
      </c>
      <c r="D347" s="196" t="s">
        <v>128</v>
      </c>
      <c r="E347" s="197" t="s">
        <v>625</v>
      </c>
      <c r="F347" s="198" t="s">
        <v>626</v>
      </c>
      <c r="G347" s="199" t="s">
        <v>213</v>
      </c>
      <c r="H347" s="200">
        <v>150</v>
      </c>
      <c r="I347" s="201"/>
      <c r="J347" s="202">
        <f>ROUND(I347*H347,2)</f>
        <v>0</v>
      </c>
      <c r="K347" s="198" t="s">
        <v>132</v>
      </c>
      <c r="L347" s="203"/>
      <c r="M347" s="204" t="s">
        <v>1</v>
      </c>
      <c r="N347" s="205" t="s">
        <v>40</v>
      </c>
      <c r="O347" s="88"/>
      <c r="P347" s="206">
        <f>O347*H347</f>
        <v>0</v>
      </c>
      <c r="Q347" s="206">
        <v>0</v>
      </c>
      <c r="R347" s="206">
        <f>Q347*H347</f>
        <v>0</v>
      </c>
      <c r="S347" s="206">
        <v>0</v>
      </c>
      <c r="T347" s="207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8" t="s">
        <v>222</v>
      </c>
      <c r="AT347" s="208" t="s">
        <v>128</v>
      </c>
      <c r="AU347" s="208" t="s">
        <v>75</v>
      </c>
      <c r="AY347" s="14" t="s">
        <v>133</v>
      </c>
      <c r="BE347" s="209">
        <f>IF(N347="základní",J347,0)</f>
        <v>0</v>
      </c>
      <c r="BF347" s="209">
        <f>IF(N347="snížená",J347,0)</f>
        <v>0</v>
      </c>
      <c r="BG347" s="209">
        <f>IF(N347="zákl. přenesená",J347,0)</f>
        <v>0</v>
      </c>
      <c r="BH347" s="209">
        <f>IF(N347="sníž. přenesená",J347,0)</f>
        <v>0</v>
      </c>
      <c r="BI347" s="209">
        <f>IF(N347="nulová",J347,0)</f>
        <v>0</v>
      </c>
      <c r="BJ347" s="14" t="s">
        <v>82</v>
      </c>
      <c r="BK347" s="209">
        <f>ROUND(I347*H347,2)</f>
        <v>0</v>
      </c>
      <c r="BL347" s="14" t="s">
        <v>222</v>
      </c>
      <c r="BM347" s="208" t="s">
        <v>627</v>
      </c>
    </row>
    <row r="348" s="2" customFormat="1">
      <c r="A348" s="35"/>
      <c r="B348" s="36"/>
      <c r="C348" s="37"/>
      <c r="D348" s="210" t="s">
        <v>135</v>
      </c>
      <c r="E348" s="37"/>
      <c r="F348" s="211" t="s">
        <v>626</v>
      </c>
      <c r="G348" s="37"/>
      <c r="H348" s="37"/>
      <c r="I348" s="212"/>
      <c r="J348" s="37"/>
      <c r="K348" s="37"/>
      <c r="L348" s="41"/>
      <c r="M348" s="213"/>
      <c r="N348" s="214"/>
      <c r="O348" s="88"/>
      <c r="P348" s="88"/>
      <c r="Q348" s="88"/>
      <c r="R348" s="88"/>
      <c r="S348" s="88"/>
      <c r="T348" s="89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4" t="s">
        <v>135</v>
      </c>
      <c r="AU348" s="14" t="s">
        <v>75</v>
      </c>
    </row>
    <row r="349" s="2" customFormat="1" ht="24.15" customHeight="1">
      <c r="A349" s="35"/>
      <c r="B349" s="36"/>
      <c r="C349" s="196" t="s">
        <v>628</v>
      </c>
      <c r="D349" s="196" t="s">
        <v>128</v>
      </c>
      <c r="E349" s="197" t="s">
        <v>629</v>
      </c>
      <c r="F349" s="198" t="s">
        <v>630</v>
      </c>
      <c r="G349" s="199" t="s">
        <v>213</v>
      </c>
      <c r="H349" s="200">
        <v>150</v>
      </c>
      <c r="I349" s="201"/>
      <c r="J349" s="202">
        <f>ROUND(I349*H349,2)</f>
        <v>0</v>
      </c>
      <c r="K349" s="198" t="s">
        <v>132</v>
      </c>
      <c r="L349" s="203"/>
      <c r="M349" s="204" t="s">
        <v>1</v>
      </c>
      <c r="N349" s="205" t="s">
        <v>40</v>
      </c>
      <c r="O349" s="88"/>
      <c r="P349" s="206">
        <f>O349*H349</f>
        <v>0</v>
      </c>
      <c r="Q349" s="206">
        <v>0</v>
      </c>
      <c r="R349" s="206">
        <f>Q349*H349</f>
        <v>0</v>
      </c>
      <c r="S349" s="206">
        <v>0</v>
      </c>
      <c r="T349" s="207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08" t="s">
        <v>84</v>
      </c>
      <c r="AT349" s="208" t="s">
        <v>128</v>
      </c>
      <c r="AU349" s="208" t="s">
        <v>75</v>
      </c>
      <c r="AY349" s="14" t="s">
        <v>133</v>
      </c>
      <c r="BE349" s="209">
        <f>IF(N349="základní",J349,0)</f>
        <v>0</v>
      </c>
      <c r="BF349" s="209">
        <f>IF(N349="snížená",J349,0)</f>
        <v>0</v>
      </c>
      <c r="BG349" s="209">
        <f>IF(N349="zákl. přenesená",J349,0)</f>
        <v>0</v>
      </c>
      <c r="BH349" s="209">
        <f>IF(N349="sníž. přenesená",J349,0)</f>
        <v>0</v>
      </c>
      <c r="BI349" s="209">
        <f>IF(N349="nulová",J349,0)</f>
        <v>0</v>
      </c>
      <c r="BJ349" s="14" t="s">
        <v>82</v>
      </c>
      <c r="BK349" s="209">
        <f>ROUND(I349*H349,2)</f>
        <v>0</v>
      </c>
      <c r="BL349" s="14" t="s">
        <v>82</v>
      </c>
      <c r="BM349" s="208" t="s">
        <v>631</v>
      </c>
    </row>
    <row r="350" s="2" customFormat="1">
      <c r="A350" s="35"/>
      <c r="B350" s="36"/>
      <c r="C350" s="37"/>
      <c r="D350" s="210" t="s">
        <v>135</v>
      </c>
      <c r="E350" s="37"/>
      <c r="F350" s="211" t="s">
        <v>630</v>
      </c>
      <c r="G350" s="37"/>
      <c r="H350" s="37"/>
      <c r="I350" s="212"/>
      <c r="J350" s="37"/>
      <c r="K350" s="37"/>
      <c r="L350" s="41"/>
      <c r="M350" s="213"/>
      <c r="N350" s="214"/>
      <c r="O350" s="88"/>
      <c r="P350" s="88"/>
      <c r="Q350" s="88"/>
      <c r="R350" s="88"/>
      <c r="S350" s="88"/>
      <c r="T350" s="89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4" t="s">
        <v>135</v>
      </c>
      <c r="AU350" s="14" t="s">
        <v>75</v>
      </c>
    </row>
    <row r="351" s="2" customFormat="1" ht="24.15" customHeight="1">
      <c r="A351" s="35"/>
      <c r="B351" s="36"/>
      <c r="C351" s="196" t="s">
        <v>632</v>
      </c>
      <c r="D351" s="196" t="s">
        <v>128</v>
      </c>
      <c r="E351" s="197" t="s">
        <v>633</v>
      </c>
      <c r="F351" s="198" t="s">
        <v>634</v>
      </c>
      <c r="G351" s="199" t="s">
        <v>213</v>
      </c>
      <c r="H351" s="200">
        <v>250</v>
      </c>
      <c r="I351" s="201"/>
      <c r="J351" s="202">
        <f>ROUND(I351*H351,2)</f>
        <v>0</v>
      </c>
      <c r="K351" s="198" t="s">
        <v>132</v>
      </c>
      <c r="L351" s="203"/>
      <c r="M351" s="204" t="s">
        <v>1</v>
      </c>
      <c r="N351" s="205" t="s">
        <v>40</v>
      </c>
      <c r="O351" s="88"/>
      <c r="P351" s="206">
        <f>O351*H351</f>
        <v>0</v>
      </c>
      <c r="Q351" s="206">
        <v>0</v>
      </c>
      <c r="R351" s="206">
        <f>Q351*H351</f>
        <v>0</v>
      </c>
      <c r="S351" s="206">
        <v>0</v>
      </c>
      <c r="T351" s="207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8" t="s">
        <v>84</v>
      </c>
      <c r="AT351" s="208" t="s">
        <v>128</v>
      </c>
      <c r="AU351" s="208" t="s">
        <v>75</v>
      </c>
      <c r="AY351" s="14" t="s">
        <v>133</v>
      </c>
      <c r="BE351" s="209">
        <f>IF(N351="základní",J351,0)</f>
        <v>0</v>
      </c>
      <c r="BF351" s="209">
        <f>IF(N351="snížená",J351,0)</f>
        <v>0</v>
      </c>
      <c r="BG351" s="209">
        <f>IF(N351="zákl. přenesená",J351,0)</f>
        <v>0</v>
      </c>
      <c r="BH351" s="209">
        <f>IF(N351="sníž. přenesená",J351,0)</f>
        <v>0</v>
      </c>
      <c r="BI351" s="209">
        <f>IF(N351="nulová",J351,0)</f>
        <v>0</v>
      </c>
      <c r="BJ351" s="14" t="s">
        <v>82</v>
      </c>
      <c r="BK351" s="209">
        <f>ROUND(I351*H351,2)</f>
        <v>0</v>
      </c>
      <c r="BL351" s="14" t="s">
        <v>82</v>
      </c>
      <c r="BM351" s="208" t="s">
        <v>635</v>
      </c>
    </row>
    <row r="352" s="2" customFormat="1">
      <c r="A352" s="35"/>
      <c r="B352" s="36"/>
      <c r="C352" s="37"/>
      <c r="D352" s="210" t="s">
        <v>135</v>
      </c>
      <c r="E352" s="37"/>
      <c r="F352" s="211" t="s">
        <v>634</v>
      </c>
      <c r="G352" s="37"/>
      <c r="H352" s="37"/>
      <c r="I352" s="212"/>
      <c r="J352" s="37"/>
      <c r="K352" s="37"/>
      <c r="L352" s="41"/>
      <c r="M352" s="213"/>
      <c r="N352" s="214"/>
      <c r="O352" s="88"/>
      <c r="P352" s="88"/>
      <c r="Q352" s="88"/>
      <c r="R352" s="88"/>
      <c r="S352" s="88"/>
      <c r="T352" s="89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4" t="s">
        <v>135</v>
      </c>
      <c r="AU352" s="14" t="s">
        <v>75</v>
      </c>
    </row>
    <row r="353" s="2" customFormat="1" ht="37.8" customHeight="1">
      <c r="A353" s="35"/>
      <c r="B353" s="36"/>
      <c r="C353" s="196" t="s">
        <v>636</v>
      </c>
      <c r="D353" s="196" t="s">
        <v>128</v>
      </c>
      <c r="E353" s="197" t="s">
        <v>637</v>
      </c>
      <c r="F353" s="198" t="s">
        <v>638</v>
      </c>
      <c r="G353" s="199" t="s">
        <v>138</v>
      </c>
      <c r="H353" s="200">
        <v>1</v>
      </c>
      <c r="I353" s="201"/>
      <c r="J353" s="202">
        <f>ROUND(I353*H353,2)</f>
        <v>0</v>
      </c>
      <c r="K353" s="198" t="s">
        <v>132</v>
      </c>
      <c r="L353" s="203"/>
      <c r="M353" s="204" t="s">
        <v>1</v>
      </c>
      <c r="N353" s="205" t="s">
        <v>40</v>
      </c>
      <c r="O353" s="88"/>
      <c r="P353" s="206">
        <f>O353*H353</f>
        <v>0</v>
      </c>
      <c r="Q353" s="206">
        <v>0</v>
      </c>
      <c r="R353" s="206">
        <f>Q353*H353</f>
        <v>0</v>
      </c>
      <c r="S353" s="206">
        <v>0</v>
      </c>
      <c r="T353" s="207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8" t="s">
        <v>84</v>
      </c>
      <c r="AT353" s="208" t="s">
        <v>128</v>
      </c>
      <c r="AU353" s="208" t="s">
        <v>75</v>
      </c>
      <c r="AY353" s="14" t="s">
        <v>133</v>
      </c>
      <c r="BE353" s="209">
        <f>IF(N353="základní",J353,0)</f>
        <v>0</v>
      </c>
      <c r="BF353" s="209">
        <f>IF(N353="snížená",J353,0)</f>
        <v>0</v>
      </c>
      <c r="BG353" s="209">
        <f>IF(N353="zákl. přenesená",J353,0)</f>
        <v>0</v>
      </c>
      <c r="BH353" s="209">
        <f>IF(N353="sníž. přenesená",J353,0)</f>
        <v>0</v>
      </c>
      <c r="BI353" s="209">
        <f>IF(N353="nulová",J353,0)</f>
        <v>0</v>
      </c>
      <c r="BJ353" s="14" t="s">
        <v>82</v>
      </c>
      <c r="BK353" s="209">
        <f>ROUND(I353*H353,2)</f>
        <v>0</v>
      </c>
      <c r="BL353" s="14" t="s">
        <v>82</v>
      </c>
      <c r="BM353" s="208" t="s">
        <v>639</v>
      </c>
    </row>
    <row r="354" s="2" customFormat="1">
      <c r="A354" s="35"/>
      <c r="B354" s="36"/>
      <c r="C354" s="37"/>
      <c r="D354" s="210" t="s">
        <v>135</v>
      </c>
      <c r="E354" s="37"/>
      <c r="F354" s="211" t="s">
        <v>638</v>
      </c>
      <c r="G354" s="37"/>
      <c r="H354" s="37"/>
      <c r="I354" s="212"/>
      <c r="J354" s="37"/>
      <c r="K354" s="37"/>
      <c r="L354" s="41"/>
      <c r="M354" s="213"/>
      <c r="N354" s="214"/>
      <c r="O354" s="88"/>
      <c r="P354" s="88"/>
      <c r="Q354" s="88"/>
      <c r="R354" s="88"/>
      <c r="S354" s="88"/>
      <c r="T354" s="89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4" t="s">
        <v>135</v>
      </c>
      <c r="AU354" s="14" t="s">
        <v>75</v>
      </c>
    </row>
    <row r="355" s="2" customFormat="1" ht="49.05" customHeight="1">
      <c r="A355" s="35"/>
      <c r="B355" s="36"/>
      <c r="C355" s="196" t="s">
        <v>640</v>
      </c>
      <c r="D355" s="196" t="s">
        <v>128</v>
      </c>
      <c r="E355" s="197" t="s">
        <v>641</v>
      </c>
      <c r="F355" s="198" t="s">
        <v>642</v>
      </c>
      <c r="G355" s="199" t="s">
        <v>138</v>
      </c>
      <c r="H355" s="200">
        <v>3</v>
      </c>
      <c r="I355" s="201"/>
      <c r="J355" s="202">
        <f>ROUND(I355*H355,2)</f>
        <v>0</v>
      </c>
      <c r="K355" s="198" t="s">
        <v>132</v>
      </c>
      <c r="L355" s="203"/>
      <c r="M355" s="204" t="s">
        <v>1</v>
      </c>
      <c r="N355" s="205" t="s">
        <v>40</v>
      </c>
      <c r="O355" s="88"/>
      <c r="P355" s="206">
        <f>O355*H355</f>
        <v>0</v>
      </c>
      <c r="Q355" s="206">
        <v>0</v>
      </c>
      <c r="R355" s="206">
        <f>Q355*H355</f>
        <v>0</v>
      </c>
      <c r="S355" s="206">
        <v>0</v>
      </c>
      <c r="T355" s="207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08" t="s">
        <v>84</v>
      </c>
      <c r="AT355" s="208" t="s">
        <v>128</v>
      </c>
      <c r="AU355" s="208" t="s">
        <v>75</v>
      </c>
      <c r="AY355" s="14" t="s">
        <v>133</v>
      </c>
      <c r="BE355" s="209">
        <f>IF(N355="základní",J355,0)</f>
        <v>0</v>
      </c>
      <c r="BF355" s="209">
        <f>IF(N355="snížená",J355,0)</f>
        <v>0</v>
      </c>
      <c r="BG355" s="209">
        <f>IF(N355="zákl. přenesená",J355,0)</f>
        <v>0</v>
      </c>
      <c r="BH355" s="209">
        <f>IF(N355="sníž. přenesená",J355,0)</f>
        <v>0</v>
      </c>
      <c r="BI355" s="209">
        <f>IF(N355="nulová",J355,0)</f>
        <v>0</v>
      </c>
      <c r="BJ355" s="14" t="s">
        <v>82</v>
      </c>
      <c r="BK355" s="209">
        <f>ROUND(I355*H355,2)</f>
        <v>0</v>
      </c>
      <c r="BL355" s="14" t="s">
        <v>82</v>
      </c>
      <c r="BM355" s="208" t="s">
        <v>643</v>
      </c>
    </row>
    <row r="356" s="2" customFormat="1">
      <c r="A356" s="35"/>
      <c r="B356" s="36"/>
      <c r="C356" s="37"/>
      <c r="D356" s="210" t="s">
        <v>135</v>
      </c>
      <c r="E356" s="37"/>
      <c r="F356" s="211" t="s">
        <v>642</v>
      </c>
      <c r="G356" s="37"/>
      <c r="H356" s="37"/>
      <c r="I356" s="212"/>
      <c r="J356" s="37"/>
      <c r="K356" s="37"/>
      <c r="L356" s="41"/>
      <c r="M356" s="213"/>
      <c r="N356" s="214"/>
      <c r="O356" s="88"/>
      <c r="P356" s="88"/>
      <c r="Q356" s="88"/>
      <c r="R356" s="88"/>
      <c r="S356" s="88"/>
      <c r="T356" s="89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4" t="s">
        <v>135</v>
      </c>
      <c r="AU356" s="14" t="s">
        <v>75</v>
      </c>
    </row>
    <row r="357" s="2" customFormat="1" ht="49.05" customHeight="1">
      <c r="A357" s="35"/>
      <c r="B357" s="36"/>
      <c r="C357" s="196" t="s">
        <v>644</v>
      </c>
      <c r="D357" s="196" t="s">
        <v>128</v>
      </c>
      <c r="E357" s="197" t="s">
        <v>645</v>
      </c>
      <c r="F357" s="198" t="s">
        <v>646</v>
      </c>
      <c r="G357" s="199" t="s">
        <v>138</v>
      </c>
      <c r="H357" s="200">
        <v>1</v>
      </c>
      <c r="I357" s="201"/>
      <c r="J357" s="202">
        <f>ROUND(I357*H357,2)</f>
        <v>0</v>
      </c>
      <c r="K357" s="198" t="s">
        <v>132</v>
      </c>
      <c r="L357" s="203"/>
      <c r="M357" s="204" t="s">
        <v>1</v>
      </c>
      <c r="N357" s="205" t="s">
        <v>40</v>
      </c>
      <c r="O357" s="88"/>
      <c r="P357" s="206">
        <f>O357*H357</f>
        <v>0</v>
      </c>
      <c r="Q357" s="206">
        <v>0</v>
      </c>
      <c r="R357" s="206">
        <f>Q357*H357</f>
        <v>0</v>
      </c>
      <c r="S357" s="206">
        <v>0</v>
      </c>
      <c r="T357" s="207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8" t="s">
        <v>84</v>
      </c>
      <c r="AT357" s="208" t="s">
        <v>128</v>
      </c>
      <c r="AU357" s="208" t="s">
        <v>75</v>
      </c>
      <c r="AY357" s="14" t="s">
        <v>133</v>
      </c>
      <c r="BE357" s="209">
        <f>IF(N357="základní",J357,0)</f>
        <v>0</v>
      </c>
      <c r="BF357" s="209">
        <f>IF(N357="snížená",J357,0)</f>
        <v>0</v>
      </c>
      <c r="BG357" s="209">
        <f>IF(N357="zákl. přenesená",J357,0)</f>
        <v>0</v>
      </c>
      <c r="BH357" s="209">
        <f>IF(N357="sníž. přenesená",J357,0)</f>
        <v>0</v>
      </c>
      <c r="BI357" s="209">
        <f>IF(N357="nulová",J357,0)</f>
        <v>0</v>
      </c>
      <c r="BJ357" s="14" t="s">
        <v>82</v>
      </c>
      <c r="BK357" s="209">
        <f>ROUND(I357*H357,2)</f>
        <v>0</v>
      </c>
      <c r="BL357" s="14" t="s">
        <v>82</v>
      </c>
      <c r="BM357" s="208" t="s">
        <v>647</v>
      </c>
    </row>
    <row r="358" s="2" customFormat="1">
      <c r="A358" s="35"/>
      <c r="B358" s="36"/>
      <c r="C358" s="37"/>
      <c r="D358" s="210" t="s">
        <v>135</v>
      </c>
      <c r="E358" s="37"/>
      <c r="F358" s="211" t="s">
        <v>646</v>
      </c>
      <c r="G358" s="37"/>
      <c r="H358" s="37"/>
      <c r="I358" s="212"/>
      <c r="J358" s="37"/>
      <c r="K358" s="37"/>
      <c r="L358" s="41"/>
      <c r="M358" s="213"/>
      <c r="N358" s="214"/>
      <c r="O358" s="88"/>
      <c r="P358" s="88"/>
      <c r="Q358" s="88"/>
      <c r="R358" s="88"/>
      <c r="S358" s="88"/>
      <c r="T358" s="89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4" t="s">
        <v>135</v>
      </c>
      <c r="AU358" s="14" t="s">
        <v>75</v>
      </c>
    </row>
    <row r="359" s="2" customFormat="1" ht="62.7" customHeight="1">
      <c r="A359" s="35"/>
      <c r="B359" s="36"/>
      <c r="C359" s="196" t="s">
        <v>648</v>
      </c>
      <c r="D359" s="196" t="s">
        <v>128</v>
      </c>
      <c r="E359" s="197" t="s">
        <v>649</v>
      </c>
      <c r="F359" s="198" t="s">
        <v>650</v>
      </c>
      <c r="G359" s="199" t="s">
        <v>138</v>
      </c>
      <c r="H359" s="200">
        <v>1</v>
      </c>
      <c r="I359" s="201"/>
      <c r="J359" s="202">
        <f>ROUND(I359*H359,2)</f>
        <v>0</v>
      </c>
      <c r="K359" s="198" t="s">
        <v>132</v>
      </c>
      <c r="L359" s="203"/>
      <c r="M359" s="204" t="s">
        <v>1</v>
      </c>
      <c r="N359" s="205" t="s">
        <v>40</v>
      </c>
      <c r="O359" s="88"/>
      <c r="P359" s="206">
        <f>O359*H359</f>
        <v>0</v>
      </c>
      <c r="Q359" s="206">
        <v>0</v>
      </c>
      <c r="R359" s="206">
        <f>Q359*H359</f>
        <v>0</v>
      </c>
      <c r="S359" s="206">
        <v>0</v>
      </c>
      <c r="T359" s="207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8" t="s">
        <v>84</v>
      </c>
      <c r="AT359" s="208" t="s">
        <v>128</v>
      </c>
      <c r="AU359" s="208" t="s">
        <v>75</v>
      </c>
      <c r="AY359" s="14" t="s">
        <v>133</v>
      </c>
      <c r="BE359" s="209">
        <f>IF(N359="základní",J359,0)</f>
        <v>0</v>
      </c>
      <c r="BF359" s="209">
        <f>IF(N359="snížená",J359,0)</f>
        <v>0</v>
      </c>
      <c r="BG359" s="209">
        <f>IF(N359="zákl. přenesená",J359,0)</f>
        <v>0</v>
      </c>
      <c r="BH359" s="209">
        <f>IF(N359="sníž. přenesená",J359,0)</f>
        <v>0</v>
      </c>
      <c r="BI359" s="209">
        <f>IF(N359="nulová",J359,0)</f>
        <v>0</v>
      </c>
      <c r="BJ359" s="14" t="s">
        <v>82</v>
      </c>
      <c r="BK359" s="209">
        <f>ROUND(I359*H359,2)</f>
        <v>0</v>
      </c>
      <c r="BL359" s="14" t="s">
        <v>82</v>
      </c>
      <c r="BM359" s="208" t="s">
        <v>651</v>
      </c>
    </row>
    <row r="360" s="2" customFormat="1">
      <c r="A360" s="35"/>
      <c r="B360" s="36"/>
      <c r="C360" s="37"/>
      <c r="D360" s="210" t="s">
        <v>135</v>
      </c>
      <c r="E360" s="37"/>
      <c r="F360" s="211" t="s">
        <v>650</v>
      </c>
      <c r="G360" s="37"/>
      <c r="H360" s="37"/>
      <c r="I360" s="212"/>
      <c r="J360" s="37"/>
      <c r="K360" s="37"/>
      <c r="L360" s="41"/>
      <c r="M360" s="213"/>
      <c r="N360" s="214"/>
      <c r="O360" s="88"/>
      <c r="P360" s="88"/>
      <c r="Q360" s="88"/>
      <c r="R360" s="88"/>
      <c r="S360" s="88"/>
      <c r="T360" s="89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4" t="s">
        <v>135</v>
      </c>
      <c r="AU360" s="14" t="s">
        <v>75</v>
      </c>
    </row>
    <row r="361" s="2" customFormat="1">
      <c r="A361" s="35"/>
      <c r="B361" s="36"/>
      <c r="C361" s="37"/>
      <c r="D361" s="210" t="s">
        <v>652</v>
      </c>
      <c r="E361" s="37"/>
      <c r="F361" s="224" t="s">
        <v>653</v>
      </c>
      <c r="G361" s="37"/>
      <c r="H361" s="37"/>
      <c r="I361" s="212"/>
      <c r="J361" s="37"/>
      <c r="K361" s="37"/>
      <c r="L361" s="41"/>
      <c r="M361" s="213"/>
      <c r="N361" s="214"/>
      <c r="O361" s="88"/>
      <c r="P361" s="88"/>
      <c r="Q361" s="88"/>
      <c r="R361" s="88"/>
      <c r="S361" s="88"/>
      <c r="T361" s="89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4" t="s">
        <v>652</v>
      </c>
      <c r="AU361" s="14" t="s">
        <v>75</v>
      </c>
    </row>
    <row r="362" s="2" customFormat="1" ht="24.15" customHeight="1">
      <c r="A362" s="35"/>
      <c r="B362" s="36"/>
      <c r="C362" s="215" t="s">
        <v>654</v>
      </c>
      <c r="D362" s="215" t="s">
        <v>149</v>
      </c>
      <c r="E362" s="216" t="s">
        <v>655</v>
      </c>
      <c r="F362" s="217" t="s">
        <v>656</v>
      </c>
      <c r="G362" s="218" t="s">
        <v>175</v>
      </c>
      <c r="H362" s="219">
        <v>30</v>
      </c>
      <c r="I362" s="220"/>
      <c r="J362" s="221">
        <f>ROUND(I362*H362,2)</f>
        <v>0</v>
      </c>
      <c r="K362" s="217" t="s">
        <v>132</v>
      </c>
      <c r="L362" s="41"/>
      <c r="M362" s="222" t="s">
        <v>1</v>
      </c>
      <c r="N362" s="223" t="s">
        <v>40</v>
      </c>
      <c r="O362" s="88"/>
      <c r="P362" s="206">
        <f>O362*H362</f>
        <v>0</v>
      </c>
      <c r="Q362" s="206">
        <v>0</v>
      </c>
      <c r="R362" s="206">
        <f>Q362*H362</f>
        <v>0</v>
      </c>
      <c r="S362" s="206">
        <v>0</v>
      </c>
      <c r="T362" s="207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08" t="s">
        <v>82</v>
      </c>
      <c r="AT362" s="208" t="s">
        <v>149</v>
      </c>
      <c r="AU362" s="208" t="s">
        <v>75</v>
      </c>
      <c r="AY362" s="14" t="s">
        <v>133</v>
      </c>
      <c r="BE362" s="209">
        <f>IF(N362="základní",J362,0)</f>
        <v>0</v>
      </c>
      <c r="BF362" s="209">
        <f>IF(N362="snížená",J362,0)</f>
        <v>0</v>
      </c>
      <c r="BG362" s="209">
        <f>IF(N362="zákl. přenesená",J362,0)</f>
        <v>0</v>
      </c>
      <c r="BH362" s="209">
        <f>IF(N362="sníž. přenesená",J362,0)</f>
        <v>0</v>
      </c>
      <c r="BI362" s="209">
        <f>IF(N362="nulová",J362,0)</f>
        <v>0</v>
      </c>
      <c r="BJ362" s="14" t="s">
        <v>82</v>
      </c>
      <c r="BK362" s="209">
        <f>ROUND(I362*H362,2)</f>
        <v>0</v>
      </c>
      <c r="BL362" s="14" t="s">
        <v>82</v>
      </c>
      <c r="BM362" s="208" t="s">
        <v>657</v>
      </c>
    </row>
    <row r="363" s="2" customFormat="1">
      <c r="A363" s="35"/>
      <c r="B363" s="36"/>
      <c r="C363" s="37"/>
      <c r="D363" s="210" t="s">
        <v>135</v>
      </c>
      <c r="E363" s="37"/>
      <c r="F363" s="211" t="s">
        <v>658</v>
      </c>
      <c r="G363" s="37"/>
      <c r="H363" s="37"/>
      <c r="I363" s="212"/>
      <c r="J363" s="37"/>
      <c r="K363" s="37"/>
      <c r="L363" s="41"/>
      <c r="M363" s="213"/>
      <c r="N363" s="214"/>
      <c r="O363" s="88"/>
      <c r="P363" s="88"/>
      <c r="Q363" s="88"/>
      <c r="R363" s="88"/>
      <c r="S363" s="88"/>
      <c r="T363" s="89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4" t="s">
        <v>135</v>
      </c>
      <c r="AU363" s="14" t="s">
        <v>75</v>
      </c>
    </row>
    <row r="364" s="2" customFormat="1" ht="24.15" customHeight="1">
      <c r="A364" s="35"/>
      <c r="B364" s="36"/>
      <c r="C364" s="215" t="s">
        <v>659</v>
      </c>
      <c r="D364" s="215" t="s">
        <v>149</v>
      </c>
      <c r="E364" s="216" t="s">
        <v>660</v>
      </c>
      <c r="F364" s="217" t="s">
        <v>661</v>
      </c>
      <c r="G364" s="218" t="s">
        <v>138</v>
      </c>
      <c r="H364" s="219">
        <v>4</v>
      </c>
      <c r="I364" s="220"/>
      <c r="J364" s="221">
        <f>ROUND(I364*H364,2)</f>
        <v>0</v>
      </c>
      <c r="K364" s="217" t="s">
        <v>132</v>
      </c>
      <c r="L364" s="41"/>
      <c r="M364" s="222" t="s">
        <v>1</v>
      </c>
      <c r="N364" s="223" t="s">
        <v>40</v>
      </c>
      <c r="O364" s="88"/>
      <c r="P364" s="206">
        <f>O364*H364</f>
        <v>0</v>
      </c>
      <c r="Q364" s="206">
        <v>0</v>
      </c>
      <c r="R364" s="206">
        <f>Q364*H364</f>
        <v>0</v>
      </c>
      <c r="S364" s="206">
        <v>0</v>
      </c>
      <c r="T364" s="207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08" t="s">
        <v>82</v>
      </c>
      <c r="AT364" s="208" t="s">
        <v>149</v>
      </c>
      <c r="AU364" s="208" t="s">
        <v>75</v>
      </c>
      <c r="AY364" s="14" t="s">
        <v>133</v>
      </c>
      <c r="BE364" s="209">
        <f>IF(N364="základní",J364,0)</f>
        <v>0</v>
      </c>
      <c r="BF364" s="209">
        <f>IF(N364="snížená",J364,0)</f>
        <v>0</v>
      </c>
      <c r="BG364" s="209">
        <f>IF(N364="zákl. přenesená",J364,0)</f>
        <v>0</v>
      </c>
      <c r="BH364" s="209">
        <f>IF(N364="sníž. přenesená",J364,0)</f>
        <v>0</v>
      </c>
      <c r="BI364" s="209">
        <f>IF(N364="nulová",J364,0)</f>
        <v>0</v>
      </c>
      <c r="BJ364" s="14" t="s">
        <v>82</v>
      </c>
      <c r="BK364" s="209">
        <f>ROUND(I364*H364,2)</f>
        <v>0</v>
      </c>
      <c r="BL364" s="14" t="s">
        <v>82</v>
      </c>
      <c r="BM364" s="208" t="s">
        <v>662</v>
      </c>
    </row>
    <row r="365" s="2" customFormat="1">
      <c r="A365" s="35"/>
      <c r="B365" s="36"/>
      <c r="C365" s="37"/>
      <c r="D365" s="210" t="s">
        <v>135</v>
      </c>
      <c r="E365" s="37"/>
      <c r="F365" s="211" t="s">
        <v>663</v>
      </c>
      <c r="G365" s="37"/>
      <c r="H365" s="37"/>
      <c r="I365" s="212"/>
      <c r="J365" s="37"/>
      <c r="K365" s="37"/>
      <c r="L365" s="41"/>
      <c r="M365" s="213"/>
      <c r="N365" s="214"/>
      <c r="O365" s="88"/>
      <c r="P365" s="88"/>
      <c r="Q365" s="88"/>
      <c r="R365" s="88"/>
      <c r="S365" s="88"/>
      <c r="T365" s="89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4" t="s">
        <v>135</v>
      </c>
      <c r="AU365" s="14" t="s">
        <v>75</v>
      </c>
    </row>
    <row r="366" s="2" customFormat="1" ht="24.15" customHeight="1">
      <c r="A366" s="35"/>
      <c r="B366" s="36"/>
      <c r="C366" s="215" t="s">
        <v>664</v>
      </c>
      <c r="D366" s="215" t="s">
        <v>149</v>
      </c>
      <c r="E366" s="216" t="s">
        <v>665</v>
      </c>
      <c r="F366" s="217" t="s">
        <v>666</v>
      </c>
      <c r="G366" s="218" t="s">
        <v>138</v>
      </c>
      <c r="H366" s="219">
        <v>4</v>
      </c>
      <c r="I366" s="220"/>
      <c r="J366" s="221">
        <f>ROUND(I366*H366,2)</f>
        <v>0</v>
      </c>
      <c r="K366" s="217" t="s">
        <v>132</v>
      </c>
      <c r="L366" s="41"/>
      <c r="M366" s="222" t="s">
        <v>1</v>
      </c>
      <c r="N366" s="223" t="s">
        <v>40</v>
      </c>
      <c r="O366" s="88"/>
      <c r="P366" s="206">
        <f>O366*H366</f>
        <v>0</v>
      </c>
      <c r="Q366" s="206">
        <v>0</v>
      </c>
      <c r="R366" s="206">
        <f>Q366*H366</f>
        <v>0</v>
      </c>
      <c r="S366" s="206">
        <v>0</v>
      </c>
      <c r="T366" s="207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08" t="s">
        <v>82</v>
      </c>
      <c r="AT366" s="208" t="s">
        <v>149</v>
      </c>
      <c r="AU366" s="208" t="s">
        <v>75</v>
      </c>
      <c r="AY366" s="14" t="s">
        <v>133</v>
      </c>
      <c r="BE366" s="209">
        <f>IF(N366="základní",J366,0)</f>
        <v>0</v>
      </c>
      <c r="BF366" s="209">
        <f>IF(N366="snížená",J366,0)</f>
        <v>0</v>
      </c>
      <c r="BG366" s="209">
        <f>IF(N366="zákl. přenesená",J366,0)</f>
        <v>0</v>
      </c>
      <c r="BH366" s="209">
        <f>IF(N366="sníž. přenesená",J366,0)</f>
        <v>0</v>
      </c>
      <c r="BI366" s="209">
        <f>IF(N366="nulová",J366,0)</f>
        <v>0</v>
      </c>
      <c r="BJ366" s="14" t="s">
        <v>82</v>
      </c>
      <c r="BK366" s="209">
        <f>ROUND(I366*H366,2)</f>
        <v>0</v>
      </c>
      <c r="BL366" s="14" t="s">
        <v>82</v>
      </c>
      <c r="BM366" s="208" t="s">
        <v>667</v>
      </c>
    </row>
    <row r="367" s="2" customFormat="1">
      <c r="A367" s="35"/>
      <c r="B367" s="36"/>
      <c r="C367" s="37"/>
      <c r="D367" s="210" t="s">
        <v>135</v>
      </c>
      <c r="E367" s="37"/>
      <c r="F367" s="211" t="s">
        <v>668</v>
      </c>
      <c r="G367" s="37"/>
      <c r="H367" s="37"/>
      <c r="I367" s="212"/>
      <c r="J367" s="37"/>
      <c r="K367" s="37"/>
      <c r="L367" s="41"/>
      <c r="M367" s="213"/>
      <c r="N367" s="214"/>
      <c r="O367" s="88"/>
      <c r="P367" s="88"/>
      <c r="Q367" s="88"/>
      <c r="R367" s="88"/>
      <c r="S367" s="88"/>
      <c r="T367" s="89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4" t="s">
        <v>135</v>
      </c>
      <c r="AU367" s="14" t="s">
        <v>75</v>
      </c>
    </row>
    <row r="368" s="2" customFormat="1" ht="24.15" customHeight="1">
      <c r="A368" s="35"/>
      <c r="B368" s="36"/>
      <c r="C368" s="215" t="s">
        <v>669</v>
      </c>
      <c r="D368" s="215" t="s">
        <v>149</v>
      </c>
      <c r="E368" s="216" t="s">
        <v>670</v>
      </c>
      <c r="F368" s="217" t="s">
        <v>671</v>
      </c>
      <c r="G368" s="218" t="s">
        <v>138</v>
      </c>
      <c r="H368" s="219">
        <v>1</v>
      </c>
      <c r="I368" s="220"/>
      <c r="J368" s="221">
        <f>ROUND(I368*H368,2)</f>
        <v>0</v>
      </c>
      <c r="K368" s="217" t="s">
        <v>132</v>
      </c>
      <c r="L368" s="41"/>
      <c r="M368" s="222" t="s">
        <v>1</v>
      </c>
      <c r="N368" s="223" t="s">
        <v>40</v>
      </c>
      <c r="O368" s="88"/>
      <c r="P368" s="206">
        <f>O368*H368</f>
        <v>0</v>
      </c>
      <c r="Q368" s="206">
        <v>0</v>
      </c>
      <c r="R368" s="206">
        <f>Q368*H368</f>
        <v>0</v>
      </c>
      <c r="S368" s="206">
        <v>0</v>
      </c>
      <c r="T368" s="207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08" t="s">
        <v>82</v>
      </c>
      <c r="AT368" s="208" t="s">
        <v>149</v>
      </c>
      <c r="AU368" s="208" t="s">
        <v>75</v>
      </c>
      <c r="AY368" s="14" t="s">
        <v>133</v>
      </c>
      <c r="BE368" s="209">
        <f>IF(N368="základní",J368,0)</f>
        <v>0</v>
      </c>
      <c r="BF368" s="209">
        <f>IF(N368="snížená",J368,0)</f>
        <v>0</v>
      </c>
      <c r="BG368" s="209">
        <f>IF(N368="zákl. přenesená",J368,0)</f>
        <v>0</v>
      </c>
      <c r="BH368" s="209">
        <f>IF(N368="sníž. přenesená",J368,0)</f>
        <v>0</v>
      </c>
      <c r="BI368" s="209">
        <f>IF(N368="nulová",J368,0)</f>
        <v>0</v>
      </c>
      <c r="BJ368" s="14" t="s">
        <v>82</v>
      </c>
      <c r="BK368" s="209">
        <f>ROUND(I368*H368,2)</f>
        <v>0</v>
      </c>
      <c r="BL368" s="14" t="s">
        <v>82</v>
      </c>
      <c r="BM368" s="208" t="s">
        <v>672</v>
      </c>
    </row>
    <row r="369" s="2" customFormat="1">
      <c r="A369" s="35"/>
      <c r="B369" s="36"/>
      <c r="C369" s="37"/>
      <c r="D369" s="210" t="s">
        <v>135</v>
      </c>
      <c r="E369" s="37"/>
      <c r="F369" s="211" t="s">
        <v>671</v>
      </c>
      <c r="G369" s="37"/>
      <c r="H369" s="37"/>
      <c r="I369" s="212"/>
      <c r="J369" s="37"/>
      <c r="K369" s="37"/>
      <c r="L369" s="41"/>
      <c r="M369" s="213"/>
      <c r="N369" s="214"/>
      <c r="O369" s="88"/>
      <c r="P369" s="88"/>
      <c r="Q369" s="88"/>
      <c r="R369" s="88"/>
      <c r="S369" s="88"/>
      <c r="T369" s="89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4" t="s">
        <v>135</v>
      </c>
      <c r="AU369" s="14" t="s">
        <v>75</v>
      </c>
    </row>
    <row r="370" s="2" customFormat="1" ht="24.15" customHeight="1">
      <c r="A370" s="35"/>
      <c r="B370" s="36"/>
      <c r="C370" s="215" t="s">
        <v>673</v>
      </c>
      <c r="D370" s="215" t="s">
        <v>149</v>
      </c>
      <c r="E370" s="216" t="s">
        <v>674</v>
      </c>
      <c r="F370" s="217" t="s">
        <v>675</v>
      </c>
      <c r="G370" s="218" t="s">
        <v>138</v>
      </c>
      <c r="H370" s="219">
        <v>1</v>
      </c>
      <c r="I370" s="220"/>
      <c r="J370" s="221">
        <f>ROUND(I370*H370,2)</f>
        <v>0</v>
      </c>
      <c r="K370" s="217" t="s">
        <v>132</v>
      </c>
      <c r="L370" s="41"/>
      <c r="M370" s="222" t="s">
        <v>1</v>
      </c>
      <c r="N370" s="223" t="s">
        <v>40</v>
      </c>
      <c r="O370" s="88"/>
      <c r="P370" s="206">
        <f>O370*H370</f>
        <v>0</v>
      </c>
      <c r="Q370" s="206">
        <v>0</v>
      </c>
      <c r="R370" s="206">
        <f>Q370*H370</f>
        <v>0</v>
      </c>
      <c r="S370" s="206">
        <v>0</v>
      </c>
      <c r="T370" s="207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08" t="s">
        <v>82</v>
      </c>
      <c r="AT370" s="208" t="s">
        <v>149</v>
      </c>
      <c r="AU370" s="208" t="s">
        <v>75</v>
      </c>
      <c r="AY370" s="14" t="s">
        <v>133</v>
      </c>
      <c r="BE370" s="209">
        <f>IF(N370="základní",J370,0)</f>
        <v>0</v>
      </c>
      <c r="BF370" s="209">
        <f>IF(N370="snížená",J370,0)</f>
        <v>0</v>
      </c>
      <c r="BG370" s="209">
        <f>IF(N370="zákl. přenesená",J370,0)</f>
        <v>0</v>
      </c>
      <c r="BH370" s="209">
        <f>IF(N370="sníž. přenesená",J370,0)</f>
        <v>0</v>
      </c>
      <c r="BI370" s="209">
        <f>IF(N370="nulová",J370,0)</f>
        <v>0</v>
      </c>
      <c r="BJ370" s="14" t="s">
        <v>82</v>
      </c>
      <c r="BK370" s="209">
        <f>ROUND(I370*H370,2)</f>
        <v>0</v>
      </c>
      <c r="BL370" s="14" t="s">
        <v>82</v>
      </c>
      <c r="BM370" s="208" t="s">
        <v>676</v>
      </c>
    </row>
    <row r="371" s="2" customFormat="1">
      <c r="A371" s="35"/>
      <c r="B371" s="36"/>
      <c r="C371" s="37"/>
      <c r="D371" s="210" t="s">
        <v>135</v>
      </c>
      <c r="E371" s="37"/>
      <c r="F371" s="211" t="s">
        <v>675</v>
      </c>
      <c r="G371" s="37"/>
      <c r="H371" s="37"/>
      <c r="I371" s="212"/>
      <c r="J371" s="37"/>
      <c r="K371" s="37"/>
      <c r="L371" s="41"/>
      <c r="M371" s="213"/>
      <c r="N371" s="214"/>
      <c r="O371" s="88"/>
      <c r="P371" s="88"/>
      <c r="Q371" s="88"/>
      <c r="R371" s="88"/>
      <c r="S371" s="88"/>
      <c r="T371" s="89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4" t="s">
        <v>135</v>
      </c>
      <c r="AU371" s="14" t="s">
        <v>75</v>
      </c>
    </row>
    <row r="372" s="2" customFormat="1" ht="24.15" customHeight="1">
      <c r="A372" s="35"/>
      <c r="B372" s="36"/>
      <c r="C372" s="215" t="s">
        <v>677</v>
      </c>
      <c r="D372" s="215" t="s">
        <v>149</v>
      </c>
      <c r="E372" s="216" t="s">
        <v>678</v>
      </c>
      <c r="F372" s="217" t="s">
        <v>679</v>
      </c>
      <c r="G372" s="218" t="s">
        <v>138</v>
      </c>
      <c r="H372" s="219">
        <v>22</v>
      </c>
      <c r="I372" s="220"/>
      <c r="J372" s="221">
        <f>ROUND(I372*H372,2)</f>
        <v>0</v>
      </c>
      <c r="K372" s="217" t="s">
        <v>132</v>
      </c>
      <c r="L372" s="41"/>
      <c r="M372" s="222" t="s">
        <v>1</v>
      </c>
      <c r="N372" s="223" t="s">
        <v>40</v>
      </c>
      <c r="O372" s="88"/>
      <c r="P372" s="206">
        <f>O372*H372</f>
        <v>0</v>
      </c>
      <c r="Q372" s="206">
        <v>0</v>
      </c>
      <c r="R372" s="206">
        <f>Q372*H372</f>
        <v>0</v>
      </c>
      <c r="S372" s="206">
        <v>0</v>
      </c>
      <c r="T372" s="207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08" t="s">
        <v>82</v>
      </c>
      <c r="AT372" s="208" t="s">
        <v>149</v>
      </c>
      <c r="AU372" s="208" t="s">
        <v>75</v>
      </c>
      <c r="AY372" s="14" t="s">
        <v>133</v>
      </c>
      <c r="BE372" s="209">
        <f>IF(N372="základní",J372,0)</f>
        <v>0</v>
      </c>
      <c r="BF372" s="209">
        <f>IF(N372="snížená",J372,0)</f>
        <v>0</v>
      </c>
      <c r="BG372" s="209">
        <f>IF(N372="zákl. přenesená",J372,0)</f>
        <v>0</v>
      </c>
      <c r="BH372" s="209">
        <f>IF(N372="sníž. přenesená",J372,0)</f>
        <v>0</v>
      </c>
      <c r="BI372" s="209">
        <f>IF(N372="nulová",J372,0)</f>
        <v>0</v>
      </c>
      <c r="BJ372" s="14" t="s">
        <v>82</v>
      </c>
      <c r="BK372" s="209">
        <f>ROUND(I372*H372,2)</f>
        <v>0</v>
      </c>
      <c r="BL372" s="14" t="s">
        <v>82</v>
      </c>
      <c r="BM372" s="208" t="s">
        <v>680</v>
      </c>
    </row>
    <row r="373" s="2" customFormat="1">
      <c r="A373" s="35"/>
      <c r="B373" s="36"/>
      <c r="C373" s="37"/>
      <c r="D373" s="210" t="s">
        <v>135</v>
      </c>
      <c r="E373" s="37"/>
      <c r="F373" s="211" t="s">
        <v>679</v>
      </c>
      <c r="G373" s="37"/>
      <c r="H373" s="37"/>
      <c r="I373" s="212"/>
      <c r="J373" s="37"/>
      <c r="K373" s="37"/>
      <c r="L373" s="41"/>
      <c r="M373" s="213"/>
      <c r="N373" s="214"/>
      <c r="O373" s="88"/>
      <c r="P373" s="88"/>
      <c r="Q373" s="88"/>
      <c r="R373" s="88"/>
      <c r="S373" s="88"/>
      <c r="T373" s="89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4" t="s">
        <v>135</v>
      </c>
      <c r="AU373" s="14" t="s">
        <v>75</v>
      </c>
    </row>
    <row r="374" s="2" customFormat="1" ht="24.15" customHeight="1">
      <c r="A374" s="35"/>
      <c r="B374" s="36"/>
      <c r="C374" s="215" t="s">
        <v>681</v>
      </c>
      <c r="D374" s="215" t="s">
        <v>149</v>
      </c>
      <c r="E374" s="216" t="s">
        <v>682</v>
      </c>
      <c r="F374" s="217" t="s">
        <v>683</v>
      </c>
      <c r="G374" s="218" t="s">
        <v>213</v>
      </c>
      <c r="H374" s="219">
        <v>30</v>
      </c>
      <c r="I374" s="220"/>
      <c r="J374" s="221">
        <f>ROUND(I374*H374,2)</f>
        <v>0</v>
      </c>
      <c r="K374" s="217" t="s">
        <v>132</v>
      </c>
      <c r="L374" s="41"/>
      <c r="M374" s="222" t="s">
        <v>1</v>
      </c>
      <c r="N374" s="223" t="s">
        <v>40</v>
      </c>
      <c r="O374" s="88"/>
      <c r="P374" s="206">
        <f>O374*H374</f>
        <v>0</v>
      </c>
      <c r="Q374" s="206">
        <v>0</v>
      </c>
      <c r="R374" s="206">
        <f>Q374*H374</f>
        <v>0</v>
      </c>
      <c r="S374" s="206">
        <v>0</v>
      </c>
      <c r="T374" s="207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08" t="s">
        <v>82</v>
      </c>
      <c r="AT374" s="208" t="s">
        <v>149</v>
      </c>
      <c r="AU374" s="208" t="s">
        <v>75</v>
      </c>
      <c r="AY374" s="14" t="s">
        <v>133</v>
      </c>
      <c r="BE374" s="209">
        <f>IF(N374="základní",J374,0)</f>
        <v>0</v>
      </c>
      <c r="BF374" s="209">
        <f>IF(N374="snížená",J374,0)</f>
        <v>0</v>
      </c>
      <c r="BG374" s="209">
        <f>IF(N374="zákl. přenesená",J374,0)</f>
        <v>0</v>
      </c>
      <c r="BH374" s="209">
        <f>IF(N374="sníž. přenesená",J374,0)</f>
        <v>0</v>
      </c>
      <c r="BI374" s="209">
        <f>IF(N374="nulová",J374,0)</f>
        <v>0</v>
      </c>
      <c r="BJ374" s="14" t="s">
        <v>82</v>
      </c>
      <c r="BK374" s="209">
        <f>ROUND(I374*H374,2)</f>
        <v>0</v>
      </c>
      <c r="BL374" s="14" t="s">
        <v>82</v>
      </c>
      <c r="BM374" s="208" t="s">
        <v>684</v>
      </c>
    </row>
    <row r="375" s="2" customFormat="1">
      <c r="A375" s="35"/>
      <c r="B375" s="36"/>
      <c r="C375" s="37"/>
      <c r="D375" s="210" t="s">
        <v>135</v>
      </c>
      <c r="E375" s="37"/>
      <c r="F375" s="211" t="s">
        <v>683</v>
      </c>
      <c r="G375" s="37"/>
      <c r="H375" s="37"/>
      <c r="I375" s="212"/>
      <c r="J375" s="37"/>
      <c r="K375" s="37"/>
      <c r="L375" s="41"/>
      <c r="M375" s="213"/>
      <c r="N375" s="214"/>
      <c r="O375" s="88"/>
      <c r="P375" s="88"/>
      <c r="Q375" s="88"/>
      <c r="R375" s="88"/>
      <c r="S375" s="88"/>
      <c r="T375" s="89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4" t="s">
        <v>135</v>
      </c>
      <c r="AU375" s="14" t="s">
        <v>75</v>
      </c>
    </row>
    <row r="376" s="2" customFormat="1" ht="24.15" customHeight="1">
      <c r="A376" s="35"/>
      <c r="B376" s="36"/>
      <c r="C376" s="215" t="s">
        <v>685</v>
      </c>
      <c r="D376" s="215" t="s">
        <v>149</v>
      </c>
      <c r="E376" s="216" t="s">
        <v>686</v>
      </c>
      <c r="F376" s="217" t="s">
        <v>687</v>
      </c>
      <c r="G376" s="218" t="s">
        <v>138</v>
      </c>
      <c r="H376" s="219">
        <v>10</v>
      </c>
      <c r="I376" s="220"/>
      <c r="J376" s="221">
        <f>ROUND(I376*H376,2)</f>
        <v>0</v>
      </c>
      <c r="K376" s="217" t="s">
        <v>132</v>
      </c>
      <c r="L376" s="41"/>
      <c r="M376" s="222" t="s">
        <v>1</v>
      </c>
      <c r="N376" s="223" t="s">
        <v>40</v>
      </c>
      <c r="O376" s="88"/>
      <c r="P376" s="206">
        <f>O376*H376</f>
        <v>0</v>
      </c>
      <c r="Q376" s="206">
        <v>0</v>
      </c>
      <c r="R376" s="206">
        <f>Q376*H376</f>
        <v>0</v>
      </c>
      <c r="S376" s="206">
        <v>0</v>
      </c>
      <c r="T376" s="207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8" t="s">
        <v>82</v>
      </c>
      <c r="AT376" s="208" t="s">
        <v>149</v>
      </c>
      <c r="AU376" s="208" t="s">
        <v>75</v>
      </c>
      <c r="AY376" s="14" t="s">
        <v>133</v>
      </c>
      <c r="BE376" s="209">
        <f>IF(N376="základní",J376,0)</f>
        <v>0</v>
      </c>
      <c r="BF376" s="209">
        <f>IF(N376="snížená",J376,0)</f>
        <v>0</v>
      </c>
      <c r="BG376" s="209">
        <f>IF(N376="zákl. přenesená",J376,0)</f>
        <v>0</v>
      </c>
      <c r="BH376" s="209">
        <f>IF(N376="sníž. přenesená",J376,0)</f>
        <v>0</v>
      </c>
      <c r="BI376" s="209">
        <f>IF(N376="nulová",J376,0)</f>
        <v>0</v>
      </c>
      <c r="BJ376" s="14" t="s">
        <v>82</v>
      </c>
      <c r="BK376" s="209">
        <f>ROUND(I376*H376,2)</f>
        <v>0</v>
      </c>
      <c r="BL376" s="14" t="s">
        <v>82</v>
      </c>
      <c r="BM376" s="208" t="s">
        <v>688</v>
      </c>
    </row>
    <row r="377" s="2" customFormat="1">
      <c r="A377" s="35"/>
      <c r="B377" s="36"/>
      <c r="C377" s="37"/>
      <c r="D377" s="210" t="s">
        <v>135</v>
      </c>
      <c r="E377" s="37"/>
      <c r="F377" s="211" t="s">
        <v>687</v>
      </c>
      <c r="G377" s="37"/>
      <c r="H377" s="37"/>
      <c r="I377" s="212"/>
      <c r="J377" s="37"/>
      <c r="K377" s="37"/>
      <c r="L377" s="41"/>
      <c r="M377" s="213"/>
      <c r="N377" s="214"/>
      <c r="O377" s="88"/>
      <c r="P377" s="88"/>
      <c r="Q377" s="88"/>
      <c r="R377" s="88"/>
      <c r="S377" s="88"/>
      <c r="T377" s="89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4" t="s">
        <v>135</v>
      </c>
      <c r="AU377" s="14" t="s">
        <v>75</v>
      </c>
    </row>
    <row r="378" s="2" customFormat="1" ht="24.15" customHeight="1">
      <c r="A378" s="35"/>
      <c r="B378" s="36"/>
      <c r="C378" s="215" t="s">
        <v>689</v>
      </c>
      <c r="D378" s="215" t="s">
        <v>149</v>
      </c>
      <c r="E378" s="216" t="s">
        <v>690</v>
      </c>
      <c r="F378" s="217" t="s">
        <v>691</v>
      </c>
      <c r="G378" s="218" t="s">
        <v>213</v>
      </c>
      <c r="H378" s="219">
        <v>20</v>
      </c>
      <c r="I378" s="220"/>
      <c r="J378" s="221">
        <f>ROUND(I378*H378,2)</f>
        <v>0</v>
      </c>
      <c r="K378" s="217" t="s">
        <v>132</v>
      </c>
      <c r="L378" s="41"/>
      <c r="M378" s="222" t="s">
        <v>1</v>
      </c>
      <c r="N378" s="223" t="s">
        <v>40</v>
      </c>
      <c r="O378" s="88"/>
      <c r="P378" s="206">
        <f>O378*H378</f>
        <v>0</v>
      </c>
      <c r="Q378" s="206">
        <v>0</v>
      </c>
      <c r="R378" s="206">
        <f>Q378*H378</f>
        <v>0</v>
      </c>
      <c r="S378" s="206">
        <v>0</v>
      </c>
      <c r="T378" s="207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08" t="s">
        <v>82</v>
      </c>
      <c r="AT378" s="208" t="s">
        <v>149</v>
      </c>
      <c r="AU378" s="208" t="s">
        <v>75</v>
      </c>
      <c r="AY378" s="14" t="s">
        <v>133</v>
      </c>
      <c r="BE378" s="209">
        <f>IF(N378="základní",J378,0)</f>
        <v>0</v>
      </c>
      <c r="BF378" s="209">
        <f>IF(N378="snížená",J378,0)</f>
        <v>0</v>
      </c>
      <c r="BG378" s="209">
        <f>IF(N378="zákl. přenesená",J378,0)</f>
        <v>0</v>
      </c>
      <c r="BH378" s="209">
        <f>IF(N378="sníž. přenesená",J378,0)</f>
        <v>0</v>
      </c>
      <c r="BI378" s="209">
        <f>IF(N378="nulová",J378,0)</f>
        <v>0</v>
      </c>
      <c r="BJ378" s="14" t="s">
        <v>82</v>
      </c>
      <c r="BK378" s="209">
        <f>ROUND(I378*H378,2)</f>
        <v>0</v>
      </c>
      <c r="BL378" s="14" t="s">
        <v>82</v>
      </c>
      <c r="BM378" s="208" t="s">
        <v>692</v>
      </c>
    </row>
    <row r="379" s="2" customFormat="1">
      <c r="A379" s="35"/>
      <c r="B379" s="36"/>
      <c r="C379" s="37"/>
      <c r="D379" s="210" t="s">
        <v>135</v>
      </c>
      <c r="E379" s="37"/>
      <c r="F379" s="211" t="s">
        <v>691</v>
      </c>
      <c r="G379" s="37"/>
      <c r="H379" s="37"/>
      <c r="I379" s="212"/>
      <c r="J379" s="37"/>
      <c r="K379" s="37"/>
      <c r="L379" s="41"/>
      <c r="M379" s="213"/>
      <c r="N379" s="214"/>
      <c r="O379" s="88"/>
      <c r="P379" s="88"/>
      <c r="Q379" s="88"/>
      <c r="R379" s="88"/>
      <c r="S379" s="88"/>
      <c r="T379" s="89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4" t="s">
        <v>135</v>
      </c>
      <c r="AU379" s="14" t="s">
        <v>75</v>
      </c>
    </row>
    <row r="380" s="2" customFormat="1" ht="24.15" customHeight="1">
      <c r="A380" s="35"/>
      <c r="B380" s="36"/>
      <c r="C380" s="215" t="s">
        <v>693</v>
      </c>
      <c r="D380" s="215" t="s">
        <v>149</v>
      </c>
      <c r="E380" s="216" t="s">
        <v>694</v>
      </c>
      <c r="F380" s="217" t="s">
        <v>695</v>
      </c>
      <c r="G380" s="218" t="s">
        <v>138</v>
      </c>
      <c r="H380" s="219">
        <v>2</v>
      </c>
      <c r="I380" s="220"/>
      <c r="J380" s="221">
        <f>ROUND(I380*H380,2)</f>
        <v>0</v>
      </c>
      <c r="K380" s="217" t="s">
        <v>132</v>
      </c>
      <c r="L380" s="41"/>
      <c r="M380" s="222" t="s">
        <v>1</v>
      </c>
      <c r="N380" s="223" t="s">
        <v>40</v>
      </c>
      <c r="O380" s="88"/>
      <c r="P380" s="206">
        <f>O380*H380</f>
        <v>0</v>
      </c>
      <c r="Q380" s="206">
        <v>0</v>
      </c>
      <c r="R380" s="206">
        <f>Q380*H380</f>
        <v>0</v>
      </c>
      <c r="S380" s="206">
        <v>0</v>
      </c>
      <c r="T380" s="207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8" t="s">
        <v>82</v>
      </c>
      <c r="AT380" s="208" t="s">
        <v>149</v>
      </c>
      <c r="AU380" s="208" t="s">
        <v>75</v>
      </c>
      <c r="AY380" s="14" t="s">
        <v>133</v>
      </c>
      <c r="BE380" s="209">
        <f>IF(N380="základní",J380,0)</f>
        <v>0</v>
      </c>
      <c r="BF380" s="209">
        <f>IF(N380="snížená",J380,0)</f>
        <v>0</v>
      </c>
      <c r="BG380" s="209">
        <f>IF(N380="zákl. přenesená",J380,0)</f>
        <v>0</v>
      </c>
      <c r="BH380" s="209">
        <f>IF(N380="sníž. přenesená",J380,0)</f>
        <v>0</v>
      </c>
      <c r="BI380" s="209">
        <f>IF(N380="nulová",J380,0)</f>
        <v>0</v>
      </c>
      <c r="BJ380" s="14" t="s">
        <v>82</v>
      </c>
      <c r="BK380" s="209">
        <f>ROUND(I380*H380,2)</f>
        <v>0</v>
      </c>
      <c r="BL380" s="14" t="s">
        <v>82</v>
      </c>
      <c r="BM380" s="208" t="s">
        <v>696</v>
      </c>
    </row>
    <row r="381" s="2" customFormat="1">
      <c r="A381" s="35"/>
      <c r="B381" s="36"/>
      <c r="C381" s="37"/>
      <c r="D381" s="210" t="s">
        <v>135</v>
      </c>
      <c r="E381" s="37"/>
      <c r="F381" s="211" t="s">
        <v>697</v>
      </c>
      <c r="G381" s="37"/>
      <c r="H381" s="37"/>
      <c r="I381" s="212"/>
      <c r="J381" s="37"/>
      <c r="K381" s="37"/>
      <c r="L381" s="41"/>
      <c r="M381" s="213"/>
      <c r="N381" s="214"/>
      <c r="O381" s="88"/>
      <c r="P381" s="88"/>
      <c r="Q381" s="88"/>
      <c r="R381" s="88"/>
      <c r="S381" s="88"/>
      <c r="T381" s="89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4" t="s">
        <v>135</v>
      </c>
      <c r="AU381" s="14" t="s">
        <v>75</v>
      </c>
    </row>
    <row r="382" s="2" customFormat="1" ht="24.15" customHeight="1">
      <c r="A382" s="35"/>
      <c r="B382" s="36"/>
      <c r="C382" s="215" t="s">
        <v>222</v>
      </c>
      <c r="D382" s="215" t="s">
        <v>149</v>
      </c>
      <c r="E382" s="216" t="s">
        <v>698</v>
      </c>
      <c r="F382" s="217" t="s">
        <v>699</v>
      </c>
      <c r="G382" s="218" t="s">
        <v>138</v>
      </c>
      <c r="H382" s="219">
        <v>1</v>
      </c>
      <c r="I382" s="220"/>
      <c r="J382" s="221">
        <f>ROUND(I382*H382,2)</f>
        <v>0</v>
      </c>
      <c r="K382" s="217" t="s">
        <v>132</v>
      </c>
      <c r="L382" s="41"/>
      <c r="M382" s="222" t="s">
        <v>1</v>
      </c>
      <c r="N382" s="223" t="s">
        <v>40</v>
      </c>
      <c r="O382" s="88"/>
      <c r="P382" s="206">
        <f>O382*H382</f>
        <v>0</v>
      </c>
      <c r="Q382" s="206">
        <v>0</v>
      </c>
      <c r="R382" s="206">
        <f>Q382*H382</f>
        <v>0</v>
      </c>
      <c r="S382" s="206">
        <v>0</v>
      </c>
      <c r="T382" s="207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08" t="s">
        <v>82</v>
      </c>
      <c r="AT382" s="208" t="s">
        <v>149</v>
      </c>
      <c r="AU382" s="208" t="s">
        <v>75</v>
      </c>
      <c r="AY382" s="14" t="s">
        <v>133</v>
      </c>
      <c r="BE382" s="209">
        <f>IF(N382="základní",J382,0)</f>
        <v>0</v>
      </c>
      <c r="BF382" s="209">
        <f>IF(N382="snížená",J382,0)</f>
        <v>0</v>
      </c>
      <c r="BG382" s="209">
        <f>IF(N382="zákl. přenesená",J382,0)</f>
        <v>0</v>
      </c>
      <c r="BH382" s="209">
        <f>IF(N382="sníž. přenesená",J382,0)</f>
        <v>0</v>
      </c>
      <c r="BI382" s="209">
        <f>IF(N382="nulová",J382,0)</f>
        <v>0</v>
      </c>
      <c r="BJ382" s="14" t="s">
        <v>82</v>
      </c>
      <c r="BK382" s="209">
        <f>ROUND(I382*H382,2)</f>
        <v>0</v>
      </c>
      <c r="BL382" s="14" t="s">
        <v>82</v>
      </c>
      <c r="BM382" s="208" t="s">
        <v>700</v>
      </c>
    </row>
    <row r="383" s="2" customFormat="1">
      <c r="A383" s="35"/>
      <c r="B383" s="36"/>
      <c r="C383" s="37"/>
      <c r="D383" s="210" t="s">
        <v>135</v>
      </c>
      <c r="E383" s="37"/>
      <c r="F383" s="211" t="s">
        <v>699</v>
      </c>
      <c r="G383" s="37"/>
      <c r="H383" s="37"/>
      <c r="I383" s="212"/>
      <c r="J383" s="37"/>
      <c r="K383" s="37"/>
      <c r="L383" s="41"/>
      <c r="M383" s="213"/>
      <c r="N383" s="214"/>
      <c r="O383" s="88"/>
      <c r="P383" s="88"/>
      <c r="Q383" s="88"/>
      <c r="R383" s="88"/>
      <c r="S383" s="88"/>
      <c r="T383" s="89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4" t="s">
        <v>135</v>
      </c>
      <c r="AU383" s="14" t="s">
        <v>75</v>
      </c>
    </row>
    <row r="384" s="2" customFormat="1" ht="24.15" customHeight="1">
      <c r="A384" s="35"/>
      <c r="B384" s="36"/>
      <c r="C384" s="215" t="s">
        <v>701</v>
      </c>
      <c r="D384" s="215" t="s">
        <v>149</v>
      </c>
      <c r="E384" s="216" t="s">
        <v>702</v>
      </c>
      <c r="F384" s="217" t="s">
        <v>703</v>
      </c>
      <c r="G384" s="218" t="s">
        <v>138</v>
      </c>
      <c r="H384" s="219">
        <v>2</v>
      </c>
      <c r="I384" s="220"/>
      <c r="J384" s="221">
        <f>ROUND(I384*H384,2)</f>
        <v>0</v>
      </c>
      <c r="K384" s="217" t="s">
        <v>132</v>
      </c>
      <c r="L384" s="41"/>
      <c r="M384" s="222" t="s">
        <v>1</v>
      </c>
      <c r="N384" s="223" t="s">
        <v>40</v>
      </c>
      <c r="O384" s="88"/>
      <c r="P384" s="206">
        <f>O384*H384</f>
        <v>0</v>
      </c>
      <c r="Q384" s="206">
        <v>0</v>
      </c>
      <c r="R384" s="206">
        <f>Q384*H384</f>
        <v>0</v>
      </c>
      <c r="S384" s="206">
        <v>0</v>
      </c>
      <c r="T384" s="207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08" t="s">
        <v>82</v>
      </c>
      <c r="AT384" s="208" t="s">
        <v>149</v>
      </c>
      <c r="AU384" s="208" t="s">
        <v>75</v>
      </c>
      <c r="AY384" s="14" t="s">
        <v>133</v>
      </c>
      <c r="BE384" s="209">
        <f>IF(N384="základní",J384,0)</f>
        <v>0</v>
      </c>
      <c r="BF384" s="209">
        <f>IF(N384="snížená",J384,0)</f>
        <v>0</v>
      </c>
      <c r="BG384" s="209">
        <f>IF(N384="zákl. přenesená",J384,0)</f>
        <v>0</v>
      </c>
      <c r="BH384" s="209">
        <f>IF(N384="sníž. přenesená",J384,0)</f>
        <v>0</v>
      </c>
      <c r="BI384" s="209">
        <f>IF(N384="nulová",J384,0)</f>
        <v>0</v>
      </c>
      <c r="BJ384" s="14" t="s">
        <v>82</v>
      </c>
      <c r="BK384" s="209">
        <f>ROUND(I384*H384,2)</f>
        <v>0</v>
      </c>
      <c r="BL384" s="14" t="s">
        <v>82</v>
      </c>
      <c r="BM384" s="208" t="s">
        <v>704</v>
      </c>
    </row>
    <row r="385" s="2" customFormat="1">
      <c r="A385" s="35"/>
      <c r="B385" s="36"/>
      <c r="C385" s="37"/>
      <c r="D385" s="210" t="s">
        <v>135</v>
      </c>
      <c r="E385" s="37"/>
      <c r="F385" s="211" t="s">
        <v>705</v>
      </c>
      <c r="G385" s="37"/>
      <c r="H385" s="37"/>
      <c r="I385" s="212"/>
      <c r="J385" s="37"/>
      <c r="K385" s="37"/>
      <c r="L385" s="41"/>
      <c r="M385" s="213"/>
      <c r="N385" s="214"/>
      <c r="O385" s="88"/>
      <c r="P385" s="88"/>
      <c r="Q385" s="88"/>
      <c r="R385" s="88"/>
      <c r="S385" s="88"/>
      <c r="T385" s="89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4" t="s">
        <v>135</v>
      </c>
      <c r="AU385" s="14" t="s">
        <v>75</v>
      </c>
    </row>
    <row r="386" s="2" customFormat="1" ht="37.8" customHeight="1">
      <c r="A386" s="35"/>
      <c r="B386" s="36"/>
      <c r="C386" s="215" t="s">
        <v>706</v>
      </c>
      <c r="D386" s="215" t="s">
        <v>149</v>
      </c>
      <c r="E386" s="216" t="s">
        <v>707</v>
      </c>
      <c r="F386" s="217" t="s">
        <v>708</v>
      </c>
      <c r="G386" s="218" t="s">
        <v>213</v>
      </c>
      <c r="H386" s="219">
        <v>150</v>
      </c>
      <c r="I386" s="220"/>
      <c r="J386" s="221">
        <f>ROUND(I386*H386,2)</f>
        <v>0</v>
      </c>
      <c r="K386" s="217" t="s">
        <v>132</v>
      </c>
      <c r="L386" s="41"/>
      <c r="M386" s="222" t="s">
        <v>1</v>
      </c>
      <c r="N386" s="223" t="s">
        <v>40</v>
      </c>
      <c r="O386" s="88"/>
      <c r="P386" s="206">
        <f>O386*H386</f>
        <v>0</v>
      </c>
      <c r="Q386" s="206">
        <v>0</v>
      </c>
      <c r="R386" s="206">
        <f>Q386*H386</f>
        <v>0</v>
      </c>
      <c r="S386" s="206">
        <v>0</v>
      </c>
      <c r="T386" s="207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08" t="s">
        <v>82</v>
      </c>
      <c r="AT386" s="208" t="s">
        <v>149</v>
      </c>
      <c r="AU386" s="208" t="s">
        <v>75</v>
      </c>
      <c r="AY386" s="14" t="s">
        <v>133</v>
      </c>
      <c r="BE386" s="209">
        <f>IF(N386="základní",J386,0)</f>
        <v>0</v>
      </c>
      <c r="BF386" s="209">
        <f>IF(N386="snížená",J386,0)</f>
        <v>0</v>
      </c>
      <c r="BG386" s="209">
        <f>IF(N386="zákl. přenesená",J386,0)</f>
        <v>0</v>
      </c>
      <c r="BH386" s="209">
        <f>IF(N386="sníž. přenesená",J386,0)</f>
        <v>0</v>
      </c>
      <c r="BI386" s="209">
        <f>IF(N386="nulová",J386,0)</f>
        <v>0</v>
      </c>
      <c r="BJ386" s="14" t="s">
        <v>82</v>
      </c>
      <c r="BK386" s="209">
        <f>ROUND(I386*H386,2)</f>
        <v>0</v>
      </c>
      <c r="BL386" s="14" t="s">
        <v>82</v>
      </c>
      <c r="BM386" s="208" t="s">
        <v>709</v>
      </c>
    </row>
    <row r="387" s="2" customFormat="1">
      <c r="A387" s="35"/>
      <c r="B387" s="36"/>
      <c r="C387" s="37"/>
      <c r="D387" s="210" t="s">
        <v>135</v>
      </c>
      <c r="E387" s="37"/>
      <c r="F387" s="211" t="s">
        <v>710</v>
      </c>
      <c r="G387" s="37"/>
      <c r="H387" s="37"/>
      <c r="I387" s="212"/>
      <c r="J387" s="37"/>
      <c r="K387" s="37"/>
      <c r="L387" s="41"/>
      <c r="M387" s="213"/>
      <c r="N387" s="214"/>
      <c r="O387" s="88"/>
      <c r="P387" s="88"/>
      <c r="Q387" s="88"/>
      <c r="R387" s="88"/>
      <c r="S387" s="88"/>
      <c r="T387" s="89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4" t="s">
        <v>135</v>
      </c>
      <c r="AU387" s="14" t="s">
        <v>75</v>
      </c>
    </row>
    <row r="388" s="2" customFormat="1" ht="37.8" customHeight="1">
      <c r="A388" s="35"/>
      <c r="B388" s="36"/>
      <c r="C388" s="215" t="s">
        <v>711</v>
      </c>
      <c r="D388" s="215" t="s">
        <v>149</v>
      </c>
      <c r="E388" s="216" t="s">
        <v>712</v>
      </c>
      <c r="F388" s="217" t="s">
        <v>713</v>
      </c>
      <c r="G388" s="218" t="s">
        <v>213</v>
      </c>
      <c r="H388" s="219">
        <v>150</v>
      </c>
      <c r="I388" s="220"/>
      <c r="J388" s="221">
        <f>ROUND(I388*H388,2)</f>
        <v>0</v>
      </c>
      <c r="K388" s="217" t="s">
        <v>132</v>
      </c>
      <c r="L388" s="41"/>
      <c r="M388" s="222" t="s">
        <v>1</v>
      </c>
      <c r="N388" s="223" t="s">
        <v>40</v>
      </c>
      <c r="O388" s="88"/>
      <c r="P388" s="206">
        <f>O388*H388</f>
        <v>0</v>
      </c>
      <c r="Q388" s="206">
        <v>0</v>
      </c>
      <c r="R388" s="206">
        <f>Q388*H388</f>
        <v>0</v>
      </c>
      <c r="S388" s="206">
        <v>0</v>
      </c>
      <c r="T388" s="207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08" t="s">
        <v>82</v>
      </c>
      <c r="AT388" s="208" t="s">
        <v>149</v>
      </c>
      <c r="AU388" s="208" t="s">
        <v>75</v>
      </c>
      <c r="AY388" s="14" t="s">
        <v>133</v>
      </c>
      <c r="BE388" s="209">
        <f>IF(N388="základní",J388,0)</f>
        <v>0</v>
      </c>
      <c r="BF388" s="209">
        <f>IF(N388="snížená",J388,0)</f>
        <v>0</v>
      </c>
      <c r="BG388" s="209">
        <f>IF(N388="zákl. přenesená",J388,0)</f>
        <v>0</v>
      </c>
      <c r="BH388" s="209">
        <f>IF(N388="sníž. přenesená",J388,0)</f>
        <v>0</v>
      </c>
      <c r="BI388" s="209">
        <f>IF(N388="nulová",J388,0)</f>
        <v>0</v>
      </c>
      <c r="BJ388" s="14" t="s">
        <v>82</v>
      </c>
      <c r="BK388" s="209">
        <f>ROUND(I388*H388,2)</f>
        <v>0</v>
      </c>
      <c r="BL388" s="14" t="s">
        <v>82</v>
      </c>
      <c r="BM388" s="208" t="s">
        <v>714</v>
      </c>
    </row>
    <row r="389" s="2" customFormat="1">
      <c r="A389" s="35"/>
      <c r="B389" s="36"/>
      <c r="C389" s="37"/>
      <c r="D389" s="210" t="s">
        <v>135</v>
      </c>
      <c r="E389" s="37"/>
      <c r="F389" s="211" t="s">
        <v>715</v>
      </c>
      <c r="G389" s="37"/>
      <c r="H389" s="37"/>
      <c r="I389" s="212"/>
      <c r="J389" s="37"/>
      <c r="K389" s="37"/>
      <c r="L389" s="41"/>
      <c r="M389" s="213"/>
      <c r="N389" s="214"/>
      <c r="O389" s="88"/>
      <c r="P389" s="88"/>
      <c r="Q389" s="88"/>
      <c r="R389" s="88"/>
      <c r="S389" s="88"/>
      <c r="T389" s="89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4" t="s">
        <v>135</v>
      </c>
      <c r="AU389" s="14" t="s">
        <v>75</v>
      </c>
    </row>
    <row r="390" s="2" customFormat="1" ht="24.15" customHeight="1">
      <c r="A390" s="35"/>
      <c r="B390" s="36"/>
      <c r="C390" s="215" t="s">
        <v>716</v>
      </c>
      <c r="D390" s="215" t="s">
        <v>149</v>
      </c>
      <c r="E390" s="216" t="s">
        <v>717</v>
      </c>
      <c r="F390" s="217" t="s">
        <v>718</v>
      </c>
      <c r="G390" s="218" t="s">
        <v>138</v>
      </c>
      <c r="H390" s="219">
        <v>2</v>
      </c>
      <c r="I390" s="220"/>
      <c r="J390" s="221">
        <f>ROUND(I390*H390,2)</f>
        <v>0</v>
      </c>
      <c r="K390" s="217" t="s">
        <v>132</v>
      </c>
      <c r="L390" s="41"/>
      <c r="M390" s="222" t="s">
        <v>1</v>
      </c>
      <c r="N390" s="223" t="s">
        <v>40</v>
      </c>
      <c r="O390" s="88"/>
      <c r="P390" s="206">
        <f>O390*H390</f>
        <v>0</v>
      </c>
      <c r="Q390" s="206">
        <v>0</v>
      </c>
      <c r="R390" s="206">
        <f>Q390*H390</f>
        <v>0</v>
      </c>
      <c r="S390" s="206">
        <v>0</v>
      </c>
      <c r="T390" s="207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08" t="s">
        <v>82</v>
      </c>
      <c r="AT390" s="208" t="s">
        <v>149</v>
      </c>
      <c r="AU390" s="208" t="s">
        <v>75</v>
      </c>
      <c r="AY390" s="14" t="s">
        <v>133</v>
      </c>
      <c r="BE390" s="209">
        <f>IF(N390="základní",J390,0)</f>
        <v>0</v>
      </c>
      <c r="BF390" s="209">
        <f>IF(N390="snížená",J390,0)</f>
        <v>0</v>
      </c>
      <c r="BG390" s="209">
        <f>IF(N390="zákl. přenesená",J390,0)</f>
        <v>0</v>
      </c>
      <c r="BH390" s="209">
        <f>IF(N390="sníž. přenesená",J390,0)</f>
        <v>0</v>
      </c>
      <c r="BI390" s="209">
        <f>IF(N390="nulová",J390,0)</f>
        <v>0</v>
      </c>
      <c r="BJ390" s="14" t="s">
        <v>82</v>
      </c>
      <c r="BK390" s="209">
        <f>ROUND(I390*H390,2)</f>
        <v>0</v>
      </c>
      <c r="BL390" s="14" t="s">
        <v>82</v>
      </c>
      <c r="BM390" s="208" t="s">
        <v>719</v>
      </c>
    </row>
    <row r="391" s="2" customFormat="1">
      <c r="A391" s="35"/>
      <c r="B391" s="36"/>
      <c r="C391" s="37"/>
      <c r="D391" s="210" t="s">
        <v>135</v>
      </c>
      <c r="E391" s="37"/>
      <c r="F391" s="211" t="s">
        <v>720</v>
      </c>
      <c r="G391" s="37"/>
      <c r="H391" s="37"/>
      <c r="I391" s="212"/>
      <c r="J391" s="37"/>
      <c r="K391" s="37"/>
      <c r="L391" s="41"/>
      <c r="M391" s="213"/>
      <c r="N391" s="214"/>
      <c r="O391" s="88"/>
      <c r="P391" s="88"/>
      <c r="Q391" s="88"/>
      <c r="R391" s="88"/>
      <c r="S391" s="88"/>
      <c r="T391" s="89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4" t="s">
        <v>135</v>
      </c>
      <c r="AU391" s="14" t="s">
        <v>75</v>
      </c>
    </row>
    <row r="392" s="2" customFormat="1" ht="24.15" customHeight="1">
      <c r="A392" s="35"/>
      <c r="B392" s="36"/>
      <c r="C392" s="215" t="s">
        <v>721</v>
      </c>
      <c r="D392" s="215" t="s">
        <v>149</v>
      </c>
      <c r="E392" s="216" t="s">
        <v>722</v>
      </c>
      <c r="F392" s="217" t="s">
        <v>723</v>
      </c>
      <c r="G392" s="218" t="s">
        <v>213</v>
      </c>
      <c r="H392" s="219">
        <v>30</v>
      </c>
      <c r="I392" s="220"/>
      <c r="J392" s="221">
        <f>ROUND(I392*H392,2)</f>
        <v>0</v>
      </c>
      <c r="K392" s="217" t="s">
        <v>132</v>
      </c>
      <c r="L392" s="41"/>
      <c r="M392" s="222" t="s">
        <v>1</v>
      </c>
      <c r="N392" s="223" t="s">
        <v>40</v>
      </c>
      <c r="O392" s="88"/>
      <c r="P392" s="206">
        <f>O392*H392</f>
        <v>0</v>
      </c>
      <c r="Q392" s="206">
        <v>0</v>
      </c>
      <c r="R392" s="206">
        <f>Q392*H392</f>
        <v>0</v>
      </c>
      <c r="S392" s="206">
        <v>0</v>
      </c>
      <c r="T392" s="207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08" t="s">
        <v>82</v>
      </c>
      <c r="AT392" s="208" t="s">
        <v>149</v>
      </c>
      <c r="AU392" s="208" t="s">
        <v>75</v>
      </c>
      <c r="AY392" s="14" t="s">
        <v>133</v>
      </c>
      <c r="BE392" s="209">
        <f>IF(N392="základní",J392,0)</f>
        <v>0</v>
      </c>
      <c r="BF392" s="209">
        <f>IF(N392="snížená",J392,0)</f>
        <v>0</v>
      </c>
      <c r="BG392" s="209">
        <f>IF(N392="zákl. přenesená",J392,0)</f>
        <v>0</v>
      </c>
      <c r="BH392" s="209">
        <f>IF(N392="sníž. přenesená",J392,0)</f>
        <v>0</v>
      </c>
      <c r="BI392" s="209">
        <f>IF(N392="nulová",J392,0)</f>
        <v>0</v>
      </c>
      <c r="BJ392" s="14" t="s">
        <v>82</v>
      </c>
      <c r="BK392" s="209">
        <f>ROUND(I392*H392,2)</f>
        <v>0</v>
      </c>
      <c r="BL392" s="14" t="s">
        <v>82</v>
      </c>
      <c r="BM392" s="208" t="s">
        <v>724</v>
      </c>
    </row>
    <row r="393" s="2" customFormat="1">
      <c r="A393" s="35"/>
      <c r="B393" s="36"/>
      <c r="C393" s="37"/>
      <c r="D393" s="210" t="s">
        <v>135</v>
      </c>
      <c r="E393" s="37"/>
      <c r="F393" s="211" t="s">
        <v>723</v>
      </c>
      <c r="G393" s="37"/>
      <c r="H393" s="37"/>
      <c r="I393" s="212"/>
      <c r="J393" s="37"/>
      <c r="K393" s="37"/>
      <c r="L393" s="41"/>
      <c r="M393" s="213"/>
      <c r="N393" s="214"/>
      <c r="O393" s="88"/>
      <c r="P393" s="88"/>
      <c r="Q393" s="88"/>
      <c r="R393" s="88"/>
      <c r="S393" s="88"/>
      <c r="T393" s="89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4" t="s">
        <v>135</v>
      </c>
      <c r="AU393" s="14" t="s">
        <v>75</v>
      </c>
    </row>
    <row r="394" s="2" customFormat="1" ht="24.15" customHeight="1">
      <c r="A394" s="35"/>
      <c r="B394" s="36"/>
      <c r="C394" s="215" t="s">
        <v>725</v>
      </c>
      <c r="D394" s="215" t="s">
        <v>149</v>
      </c>
      <c r="E394" s="216" t="s">
        <v>726</v>
      </c>
      <c r="F394" s="217" t="s">
        <v>727</v>
      </c>
      <c r="G394" s="218" t="s">
        <v>213</v>
      </c>
      <c r="H394" s="219">
        <v>250</v>
      </c>
      <c r="I394" s="220"/>
      <c r="J394" s="221">
        <f>ROUND(I394*H394,2)</f>
        <v>0</v>
      </c>
      <c r="K394" s="217" t="s">
        <v>132</v>
      </c>
      <c r="L394" s="41"/>
      <c r="M394" s="222" t="s">
        <v>1</v>
      </c>
      <c r="N394" s="223" t="s">
        <v>40</v>
      </c>
      <c r="O394" s="88"/>
      <c r="P394" s="206">
        <f>O394*H394</f>
        <v>0</v>
      </c>
      <c r="Q394" s="206">
        <v>0</v>
      </c>
      <c r="R394" s="206">
        <f>Q394*H394</f>
        <v>0</v>
      </c>
      <c r="S394" s="206">
        <v>0</v>
      </c>
      <c r="T394" s="207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08" t="s">
        <v>82</v>
      </c>
      <c r="AT394" s="208" t="s">
        <v>149</v>
      </c>
      <c r="AU394" s="208" t="s">
        <v>75</v>
      </c>
      <c r="AY394" s="14" t="s">
        <v>133</v>
      </c>
      <c r="BE394" s="209">
        <f>IF(N394="základní",J394,0)</f>
        <v>0</v>
      </c>
      <c r="BF394" s="209">
        <f>IF(N394="snížená",J394,0)</f>
        <v>0</v>
      </c>
      <c r="BG394" s="209">
        <f>IF(N394="zákl. přenesená",J394,0)</f>
        <v>0</v>
      </c>
      <c r="BH394" s="209">
        <f>IF(N394="sníž. přenesená",J394,0)</f>
        <v>0</v>
      </c>
      <c r="BI394" s="209">
        <f>IF(N394="nulová",J394,0)</f>
        <v>0</v>
      </c>
      <c r="BJ394" s="14" t="s">
        <v>82</v>
      </c>
      <c r="BK394" s="209">
        <f>ROUND(I394*H394,2)</f>
        <v>0</v>
      </c>
      <c r="BL394" s="14" t="s">
        <v>82</v>
      </c>
      <c r="BM394" s="208" t="s">
        <v>728</v>
      </c>
    </row>
    <row r="395" s="2" customFormat="1">
      <c r="A395" s="35"/>
      <c r="B395" s="36"/>
      <c r="C395" s="37"/>
      <c r="D395" s="210" t="s">
        <v>135</v>
      </c>
      <c r="E395" s="37"/>
      <c r="F395" s="211" t="s">
        <v>729</v>
      </c>
      <c r="G395" s="37"/>
      <c r="H395" s="37"/>
      <c r="I395" s="212"/>
      <c r="J395" s="37"/>
      <c r="K395" s="37"/>
      <c r="L395" s="41"/>
      <c r="M395" s="213"/>
      <c r="N395" s="214"/>
      <c r="O395" s="88"/>
      <c r="P395" s="88"/>
      <c r="Q395" s="88"/>
      <c r="R395" s="88"/>
      <c r="S395" s="88"/>
      <c r="T395" s="89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4" t="s">
        <v>135</v>
      </c>
      <c r="AU395" s="14" t="s">
        <v>75</v>
      </c>
    </row>
    <row r="396" s="2" customFormat="1" ht="24.15" customHeight="1">
      <c r="A396" s="35"/>
      <c r="B396" s="36"/>
      <c r="C396" s="215" t="s">
        <v>730</v>
      </c>
      <c r="D396" s="215" t="s">
        <v>149</v>
      </c>
      <c r="E396" s="216" t="s">
        <v>731</v>
      </c>
      <c r="F396" s="217" t="s">
        <v>732</v>
      </c>
      <c r="G396" s="218" t="s">
        <v>138</v>
      </c>
      <c r="H396" s="219">
        <v>3</v>
      </c>
      <c r="I396" s="220"/>
      <c r="J396" s="221">
        <f>ROUND(I396*H396,2)</f>
        <v>0</v>
      </c>
      <c r="K396" s="217" t="s">
        <v>132</v>
      </c>
      <c r="L396" s="41"/>
      <c r="M396" s="222" t="s">
        <v>1</v>
      </c>
      <c r="N396" s="223" t="s">
        <v>40</v>
      </c>
      <c r="O396" s="88"/>
      <c r="P396" s="206">
        <f>O396*H396</f>
        <v>0</v>
      </c>
      <c r="Q396" s="206">
        <v>0</v>
      </c>
      <c r="R396" s="206">
        <f>Q396*H396</f>
        <v>0</v>
      </c>
      <c r="S396" s="206">
        <v>0</v>
      </c>
      <c r="T396" s="207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08" t="s">
        <v>82</v>
      </c>
      <c r="AT396" s="208" t="s">
        <v>149</v>
      </c>
      <c r="AU396" s="208" t="s">
        <v>75</v>
      </c>
      <c r="AY396" s="14" t="s">
        <v>133</v>
      </c>
      <c r="BE396" s="209">
        <f>IF(N396="základní",J396,0)</f>
        <v>0</v>
      </c>
      <c r="BF396" s="209">
        <f>IF(N396="snížená",J396,0)</f>
        <v>0</v>
      </c>
      <c r="BG396" s="209">
        <f>IF(N396="zákl. přenesená",J396,0)</f>
        <v>0</v>
      </c>
      <c r="BH396" s="209">
        <f>IF(N396="sníž. přenesená",J396,0)</f>
        <v>0</v>
      </c>
      <c r="BI396" s="209">
        <f>IF(N396="nulová",J396,0)</f>
        <v>0</v>
      </c>
      <c r="BJ396" s="14" t="s">
        <v>82</v>
      </c>
      <c r="BK396" s="209">
        <f>ROUND(I396*H396,2)</f>
        <v>0</v>
      </c>
      <c r="BL396" s="14" t="s">
        <v>82</v>
      </c>
      <c r="BM396" s="208" t="s">
        <v>733</v>
      </c>
    </row>
    <row r="397" s="2" customFormat="1">
      <c r="A397" s="35"/>
      <c r="B397" s="36"/>
      <c r="C397" s="37"/>
      <c r="D397" s="210" t="s">
        <v>135</v>
      </c>
      <c r="E397" s="37"/>
      <c r="F397" s="211" t="s">
        <v>734</v>
      </c>
      <c r="G397" s="37"/>
      <c r="H397" s="37"/>
      <c r="I397" s="212"/>
      <c r="J397" s="37"/>
      <c r="K397" s="37"/>
      <c r="L397" s="41"/>
      <c r="M397" s="213"/>
      <c r="N397" s="214"/>
      <c r="O397" s="88"/>
      <c r="P397" s="88"/>
      <c r="Q397" s="88"/>
      <c r="R397" s="88"/>
      <c r="S397" s="88"/>
      <c r="T397" s="89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4" t="s">
        <v>135</v>
      </c>
      <c r="AU397" s="14" t="s">
        <v>75</v>
      </c>
    </row>
    <row r="398" s="2" customFormat="1" ht="49.05" customHeight="1">
      <c r="A398" s="35"/>
      <c r="B398" s="36"/>
      <c r="C398" s="196" t="s">
        <v>735</v>
      </c>
      <c r="D398" s="196" t="s">
        <v>128</v>
      </c>
      <c r="E398" s="197" t="s">
        <v>736</v>
      </c>
      <c r="F398" s="198" t="s">
        <v>737</v>
      </c>
      <c r="G398" s="199" t="s">
        <v>138</v>
      </c>
      <c r="H398" s="200">
        <v>3</v>
      </c>
      <c r="I398" s="201"/>
      <c r="J398" s="202">
        <f>ROUND(I398*H398,2)</f>
        <v>0</v>
      </c>
      <c r="K398" s="198" t="s">
        <v>132</v>
      </c>
      <c r="L398" s="203"/>
      <c r="M398" s="204" t="s">
        <v>1</v>
      </c>
      <c r="N398" s="205" t="s">
        <v>40</v>
      </c>
      <c r="O398" s="88"/>
      <c r="P398" s="206">
        <f>O398*H398</f>
        <v>0</v>
      </c>
      <c r="Q398" s="206">
        <v>0</v>
      </c>
      <c r="R398" s="206">
        <f>Q398*H398</f>
        <v>0</v>
      </c>
      <c r="S398" s="206">
        <v>0</v>
      </c>
      <c r="T398" s="207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08" t="s">
        <v>222</v>
      </c>
      <c r="AT398" s="208" t="s">
        <v>128</v>
      </c>
      <c r="AU398" s="208" t="s">
        <v>75</v>
      </c>
      <c r="AY398" s="14" t="s">
        <v>133</v>
      </c>
      <c r="BE398" s="209">
        <f>IF(N398="základní",J398,0)</f>
        <v>0</v>
      </c>
      <c r="BF398" s="209">
        <f>IF(N398="snížená",J398,0)</f>
        <v>0</v>
      </c>
      <c r="BG398" s="209">
        <f>IF(N398="zákl. přenesená",J398,0)</f>
        <v>0</v>
      </c>
      <c r="BH398" s="209">
        <f>IF(N398="sníž. přenesená",J398,0)</f>
        <v>0</v>
      </c>
      <c r="BI398" s="209">
        <f>IF(N398="nulová",J398,0)</f>
        <v>0</v>
      </c>
      <c r="BJ398" s="14" t="s">
        <v>82</v>
      </c>
      <c r="BK398" s="209">
        <f>ROUND(I398*H398,2)</f>
        <v>0</v>
      </c>
      <c r="BL398" s="14" t="s">
        <v>222</v>
      </c>
      <c r="BM398" s="208" t="s">
        <v>738</v>
      </c>
    </row>
    <row r="399" s="2" customFormat="1">
      <c r="A399" s="35"/>
      <c r="B399" s="36"/>
      <c r="C399" s="37"/>
      <c r="D399" s="210" t="s">
        <v>135</v>
      </c>
      <c r="E399" s="37"/>
      <c r="F399" s="211" t="s">
        <v>737</v>
      </c>
      <c r="G399" s="37"/>
      <c r="H399" s="37"/>
      <c r="I399" s="212"/>
      <c r="J399" s="37"/>
      <c r="K399" s="37"/>
      <c r="L399" s="41"/>
      <c r="M399" s="213"/>
      <c r="N399" s="214"/>
      <c r="O399" s="88"/>
      <c r="P399" s="88"/>
      <c r="Q399" s="88"/>
      <c r="R399" s="88"/>
      <c r="S399" s="88"/>
      <c r="T399" s="89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4" t="s">
        <v>135</v>
      </c>
      <c r="AU399" s="14" t="s">
        <v>75</v>
      </c>
    </row>
    <row r="400" s="2" customFormat="1" ht="24.15" customHeight="1">
      <c r="A400" s="35"/>
      <c r="B400" s="36"/>
      <c r="C400" s="196" t="s">
        <v>739</v>
      </c>
      <c r="D400" s="196" t="s">
        <v>128</v>
      </c>
      <c r="E400" s="197" t="s">
        <v>740</v>
      </c>
      <c r="F400" s="198" t="s">
        <v>741</v>
      </c>
      <c r="G400" s="199" t="s">
        <v>138</v>
      </c>
      <c r="H400" s="200">
        <v>2</v>
      </c>
      <c r="I400" s="201"/>
      <c r="J400" s="202">
        <f>ROUND(I400*H400,2)</f>
        <v>0</v>
      </c>
      <c r="K400" s="198" t="s">
        <v>132</v>
      </c>
      <c r="L400" s="203"/>
      <c r="M400" s="204" t="s">
        <v>1</v>
      </c>
      <c r="N400" s="205" t="s">
        <v>40</v>
      </c>
      <c r="O400" s="88"/>
      <c r="P400" s="206">
        <f>O400*H400</f>
        <v>0</v>
      </c>
      <c r="Q400" s="206">
        <v>0</v>
      </c>
      <c r="R400" s="206">
        <f>Q400*H400</f>
        <v>0</v>
      </c>
      <c r="S400" s="206">
        <v>0</v>
      </c>
      <c r="T400" s="207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08" t="s">
        <v>84</v>
      </c>
      <c r="AT400" s="208" t="s">
        <v>128</v>
      </c>
      <c r="AU400" s="208" t="s">
        <v>75</v>
      </c>
      <c r="AY400" s="14" t="s">
        <v>133</v>
      </c>
      <c r="BE400" s="209">
        <f>IF(N400="základní",J400,0)</f>
        <v>0</v>
      </c>
      <c r="BF400" s="209">
        <f>IF(N400="snížená",J400,0)</f>
        <v>0</v>
      </c>
      <c r="BG400" s="209">
        <f>IF(N400="zákl. přenesená",J400,0)</f>
        <v>0</v>
      </c>
      <c r="BH400" s="209">
        <f>IF(N400="sníž. přenesená",J400,0)</f>
        <v>0</v>
      </c>
      <c r="BI400" s="209">
        <f>IF(N400="nulová",J400,0)</f>
        <v>0</v>
      </c>
      <c r="BJ400" s="14" t="s">
        <v>82</v>
      </c>
      <c r="BK400" s="209">
        <f>ROUND(I400*H400,2)</f>
        <v>0</v>
      </c>
      <c r="BL400" s="14" t="s">
        <v>82</v>
      </c>
      <c r="BM400" s="208" t="s">
        <v>742</v>
      </c>
    </row>
    <row r="401" s="2" customFormat="1">
      <c r="A401" s="35"/>
      <c r="B401" s="36"/>
      <c r="C401" s="37"/>
      <c r="D401" s="210" t="s">
        <v>135</v>
      </c>
      <c r="E401" s="37"/>
      <c r="F401" s="211" t="s">
        <v>741</v>
      </c>
      <c r="G401" s="37"/>
      <c r="H401" s="37"/>
      <c r="I401" s="212"/>
      <c r="J401" s="37"/>
      <c r="K401" s="37"/>
      <c r="L401" s="41"/>
      <c r="M401" s="213"/>
      <c r="N401" s="214"/>
      <c r="O401" s="88"/>
      <c r="P401" s="88"/>
      <c r="Q401" s="88"/>
      <c r="R401" s="88"/>
      <c r="S401" s="88"/>
      <c r="T401" s="89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4" t="s">
        <v>135</v>
      </c>
      <c r="AU401" s="14" t="s">
        <v>75</v>
      </c>
    </row>
    <row r="402" s="2" customFormat="1" ht="24.15" customHeight="1">
      <c r="A402" s="35"/>
      <c r="B402" s="36"/>
      <c r="C402" s="215" t="s">
        <v>743</v>
      </c>
      <c r="D402" s="215" t="s">
        <v>149</v>
      </c>
      <c r="E402" s="216" t="s">
        <v>744</v>
      </c>
      <c r="F402" s="217" t="s">
        <v>745</v>
      </c>
      <c r="G402" s="218" t="s">
        <v>138</v>
      </c>
      <c r="H402" s="219">
        <v>2</v>
      </c>
      <c r="I402" s="220"/>
      <c r="J402" s="221">
        <f>ROUND(I402*H402,2)</f>
        <v>0</v>
      </c>
      <c r="K402" s="217" t="s">
        <v>132</v>
      </c>
      <c r="L402" s="41"/>
      <c r="M402" s="222" t="s">
        <v>1</v>
      </c>
      <c r="N402" s="223" t="s">
        <v>40</v>
      </c>
      <c r="O402" s="88"/>
      <c r="P402" s="206">
        <f>O402*H402</f>
        <v>0</v>
      </c>
      <c r="Q402" s="206">
        <v>0</v>
      </c>
      <c r="R402" s="206">
        <f>Q402*H402</f>
        <v>0</v>
      </c>
      <c r="S402" s="206">
        <v>0</v>
      </c>
      <c r="T402" s="207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08" t="s">
        <v>82</v>
      </c>
      <c r="AT402" s="208" t="s">
        <v>149</v>
      </c>
      <c r="AU402" s="208" t="s">
        <v>75</v>
      </c>
      <c r="AY402" s="14" t="s">
        <v>133</v>
      </c>
      <c r="BE402" s="209">
        <f>IF(N402="základní",J402,0)</f>
        <v>0</v>
      </c>
      <c r="BF402" s="209">
        <f>IF(N402="snížená",J402,0)</f>
        <v>0</v>
      </c>
      <c r="BG402" s="209">
        <f>IF(N402="zákl. přenesená",J402,0)</f>
        <v>0</v>
      </c>
      <c r="BH402" s="209">
        <f>IF(N402="sníž. přenesená",J402,0)</f>
        <v>0</v>
      </c>
      <c r="BI402" s="209">
        <f>IF(N402="nulová",J402,0)</f>
        <v>0</v>
      </c>
      <c r="BJ402" s="14" t="s">
        <v>82</v>
      </c>
      <c r="BK402" s="209">
        <f>ROUND(I402*H402,2)</f>
        <v>0</v>
      </c>
      <c r="BL402" s="14" t="s">
        <v>82</v>
      </c>
      <c r="BM402" s="208" t="s">
        <v>746</v>
      </c>
    </row>
    <row r="403" s="2" customFormat="1">
      <c r="A403" s="35"/>
      <c r="B403" s="36"/>
      <c r="C403" s="37"/>
      <c r="D403" s="210" t="s">
        <v>135</v>
      </c>
      <c r="E403" s="37"/>
      <c r="F403" s="211" t="s">
        <v>747</v>
      </c>
      <c r="G403" s="37"/>
      <c r="H403" s="37"/>
      <c r="I403" s="212"/>
      <c r="J403" s="37"/>
      <c r="K403" s="37"/>
      <c r="L403" s="41"/>
      <c r="M403" s="213"/>
      <c r="N403" s="214"/>
      <c r="O403" s="88"/>
      <c r="P403" s="88"/>
      <c r="Q403" s="88"/>
      <c r="R403" s="88"/>
      <c r="S403" s="88"/>
      <c r="T403" s="89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4" t="s">
        <v>135</v>
      </c>
      <c r="AU403" s="14" t="s">
        <v>75</v>
      </c>
    </row>
    <row r="404" s="2" customFormat="1" ht="24.15" customHeight="1">
      <c r="A404" s="35"/>
      <c r="B404" s="36"/>
      <c r="C404" s="215" t="s">
        <v>748</v>
      </c>
      <c r="D404" s="215" t="s">
        <v>149</v>
      </c>
      <c r="E404" s="216" t="s">
        <v>749</v>
      </c>
      <c r="F404" s="217" t="s">
        <v>750</v>
      </c>
      <c r="G404" s="218" t="s">
        <v>138</v>
      </c>
      <c r="H404" s="219">
        <v>1</v>
      </c>
      <c r="I404" s="220"/>
      <c r="J404" s="221">
        <f>ROUND(I404*H404,2)</f>
        <v>0</v>
      </c>
      <c r="K404" s="217" t="s">
        <v>132</v>
      </c>
      <c r="L404" s="41"/>
      <c r="M404" s="222" t="s">
        <v>1</v>
      </c>
      <c r="N404" s="223" t="s">
        <v>40</v>
      </c>
      <c r="O404" s="88"/>
      <c r="P404" s="206">
        <f>O404*H404</f>
        <v>0</v>
      </c>
      <c r="Q404" s="206">
        <v>0</v>
      </c>
      <c r="R404" s="206">
        <f>Q404*H404</f>
        <v>0</v>
      </c>
      <c r="S404" s="206">
        <v>0</v>
      </c>
      <c r="T404" s="207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08" t="s">
        <v>82</v>
      </c>
      <c r="AT404" s="208" t="s">
        <v>149</v>
      </c>
      <c r="AU404" s="208" t="s">
        <v>75</v>
      </c>
      <c r="AY404" s="14" t="s">
        <v>133</v>
      </c>
      <c r="BE404" s="209">
        <f>IF(N404="základní",J404,0)</f>
        <v>0</v>
      </c>
      <c r="BF404" s="209">
        <f>IF(N404="snížená",J404,0)</f>
        <v>0</v>
      </c>
      <c r="BG404" s="209">
        <f>IF(N404="zákl. přenesená",J404,0)</f>
        <v>0</v>
      </c>
      <c r="BH404" s="209">
        <f>IF(N404="sníž. přenesená",J404,0)</f>
        <v>0</v>
      </c>
      <c r="BI404" s="209">
        <f>IF(N404="nulová",J404,0)</f>
        <v>0</v>
      </c>
      <c r="BJ404" s="14" t="s">
        <v>82</v>
      </c>
      <c r="BK404" s="209">
        <f>ROUND(I404*H404,2)</f>
        <v>0</v>
      </c>
      <c r="BL404" s="14" t="s">
        <v>82</v>
      </c>
      <c r="BM404" s="208" t="s">
        <v>751</v>
      </c>
    </row>
    <row r="405" s="2" customFormat="1">
      <c r="A405" s="35"/>
      <c r="B405" s="36"/>
      <c r="C405" s="37"/>
      <c r="D405" s="210" t="s">
        <v>135</v>
      </c>
      <c r="E405" s="37"/>
      <c r="F405" s="211" t="s">
        <v>752</v>
      </c>
      <c r="G405" s="37"/>
      <c r="H405" s="37"/>
      <c r="I405" s="212"/>
      <c r="J405" s="37"/>
      <c r="K405" s="37"/>
      <c r="L405" s="41"/>
      <c r="M405" s="213"/>
      <c r="N405" s="214"/>
      <c r="O405" s="88"/>
      <c r="P405" s="88"/>
      <c r="Q405" s="88"/>
      <c r="R405" s="88"/>
      <c r="S405" s="88"/>
      <c r="T405" s="89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4" t="s">
        <v>135</v>
      </c>
      <c r="AU405" s="14" t="s">
        <v>75</v>
      </c>
    </row>
    <row r="406" s="2" customFormat="1" ht="24.15" customHeight="1">
      <c r="A406" s="35"/>
      <c r="B406" s="36"/>
      <c r="C406" s="215" t="s">
        <v>753</v>
      </c>
      <c r="D406" s="215" t="s">
        <v>149</v>
      </c>
      <c r="E406" s="216" t="s">
        <v>754</v>
      </c>
      <c r="F406" s="217" t="s">
        <v>755</v>
      </c>
      <c r="G406" s="218" t="s">
        <v>756</v>
      </c>
      <c r="H406" s="219">
        <v>80</v>
      </c>
      <c r="I406" s="220"/>
      <c r="J406" s="221">
        <f>ROUND(I406*H406,2)</f>
        <v>0</v>
      </c>
      <c r="K406" s="217" t="s">
        <v>132</v>
      </c>
      <c r="L406" s="41"/>
      <c r="M406" s="222" t="s">
        <v>1</v>
      </c>
      <c r="N406" s="223" t="s">
        <v>40</v>
      </c>
      <c r="O406" s="88"/>
      <c r="P406" s="206">
        <f>O406*H406</f>
        <v>0</v>
      </c>
      <c r="Q406" s="206">
        <v>0</v>
      </c>
      <c r="R406" s="206">
        <f>Q406*H406</f>
        <v>0</v>
      </c>
      <c r="S406" s="206">
        <v>0</v>
      </c>
      <c r="T406" s="207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08" t="s">
        <v>82</v>
      </c>
      <c r="AT406" s="208" t="s">
        <v>149</v>
      </c>
      <c r="AU406" s="208" t="s">
        <v>75</v>
      </c>
      <c r="AY406" s="14" t="s">
        <v>133</v>
      </c>
      <c r="BE406" s="209">
        <f>IF(N406="základní",J406,0)</f>
        <v>0</v>
      </c>
      <c r="BF406" s="209">
        <f>IF(N406="snížená",J406,0)</f>
        <v>0</v>
      </c>
      <c r="BG406" s="209">
        <f>IF(N406="zákl. přenesená",J406,0)</f>
        <v>0</v>
      </c>
      <c r="BH406" s="209">
        <f>IF(N406="sníž. přenesená",J406,0)</f>
        <v>0</v>
      </c>
      <c r="BI406" s="209">
        <f>IF(N406="nulová",J406,0)</f>
        <v>0</v>
      </c>
      <c r="BJ406" s="14" t="s">
        <v>82</v>
      </c>
      <c r="BK406" s="209">
        <f>ROUND(I406*H406,2)</f>
        <v>0</v>
      </c>
      <c r="BL406" s="14" t="s">
        <v>82</v>
      </c>
      <c r="BM406" s="208" t="s">
        <v>757</v>
      </c>
    </row>
    <row r="407" s="2" customFormat="1">
      <c r="A407" s="35"/>
      <c r="B407" s="36"/>
      <c r="C407" s="37"/>
      <c r="D407" s="210" t="s">
        <v>135</v>
      </c>
      <c r="E407" s="37"/>
      <c r="F407" s="211" t="s">
        <v>755</v>
      </c>
      <c r="G407" s="37"/>
      <c r="H407" s="37"/>
      <c r="I407" s="212"/>
      <c r="J407" s="37"/>
      <c r="K407" s="37"/>
      <c r="L407" s="41"/>
      <c r="M407" s="213"/>
      <c r="N407" s="214"/>
      <c r="O407" s="88"/>
      <c r="P407" s="88"/>
      <c r="Q407" s="88"/>
      <c r="R407" s="88"/>
      <c r="S407" s="88"/>
      <c r="T407" s="89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4" t="s">
        <v>135</v>
      </c>
      <c r="AU407" s="14" t="s">
        <v>75</v>
      </c>
    </row>
    <row r="408" s="2" customFormat="1" ht="24.15" customHeight="1">
      <c r="A408" s="35"/>
      <c r="B408" s="36"/>
      <c r="C408" s="215" t="s">
        <v>758</v>
      </c>
      <c r="D408" s="215" t="s">
        <v>149</v>
      </c>
      <c r="E408" s="216" t="s">
        <v>759</v>
      </c>
      <c r="F408" s="217" t="s">
        <v>760</v>
      </c>
      <c r="G408" s="218" t="s">
        <v>138</v>
      </c>
      <c r="H408" s="219">
        <v>6</v>
      </c>
      <c r="I408" s="220"/>
      <c r="J408" s="221">
        <f>ROUND(I408*H408,2)</f>
        <v>0</v>
      </c>
      <c r="K408" s="217" t="s">
        <v>132</v>
      </c>
      <c r="L408" s="41"/>
      <c r="M408" s="222" t="s">
        <v>1</v>
      </c>
      <c r="N408" s="223" t="s">
        <v>40</v>
      </c>
      <c r="O408" s="88"/>
      <c r="P408" s="206">
        <f>O408*H408</f>
        <v>0</v>
      </c>
      <c r="Q408" s="206">
        <v>0</v>
      </c>
      <c r="R408" s="206">
        <f>Q408*H408</f>
        <v>0</v>
      </c>
      <c r="S408" s="206">
        <v>0</v>
      </c>
      <c r="T408" s="207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08" t="s">
        <v>82</v>
      </c>
      <c r="AT408" s="208" t="s">
        <v>149</v>
      </c>
      <c r="AU408" s="208" t="s">
        <v>75</v>
      </c>
      <c r="AY408" s="14" t="s">
        <v>133</v>
      </c>
      <c r="BE408" s="209">
        <f>IF(N408="základní",J408,0)</f>
        <v>0</v>
      </c>
      <c r="BF408" s="209">
        <f>IF(N408="snížená",J408,0)</f>
        <v>0</v>
      </c>
      <c r="BG408" s="209">
        <f>IF(N408="zákl. přenesená",J408,0)</f>
        <v>0</v>
      </c>
      <c r="BH408" s="209">
        <f>IF(N408="sníž. přenesená",J408,0)</f>
        <v>0</v>
      </c>
      <c r="BI408" s="209">
        <f>IF(N408="nulová",J408,0)</f>
        <v>0</v>
      </c>
      <c r="BJ408" s="14" t="s">
        <v>82</v>
      </c>
      <c r="BK408" s="209">
        <f>ROUND(I408*H408,2)</f>
        <v>0</v>
      </c>
      <c r="BL408" s="14" t="s">
        <v>82</v>
      </c>
      <c r="BM408" s="208" t="s">
        <v>761</v>
      </c>
    </row>
    <row r="409" s="2" customFormat="1">
      <c r="A409" s="35"/>
      <c r="B409" s="36"/>
      <c r="C409" s="37"/>
      <c r="D409" s="210" t="s">
        <v>135</v>
      </c>
      <c r="E409" s="37"/>
      <c r="F409" s="211" t="s">
        <v>762</v>
      </c>
      <c r="G409" s="37"/>
      <c r="H409" s="37"/>
      <c r="I409" s="212"/>
      <c r="J409" s="37"/>
      <c r="K409" s="37"/>
      <c r="L409" s="41"/>
      <c r="M409" s="213"/>
      <c r="N409" s="214"/>
      <c r="O409" s="88"/>
      <c r="P409" s="88"/>
      <c r="Q409" s="88"/>
      <c r="R409" s="88"/>
      <c r="S409" s="88"/>
      <c r="T409" s="89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4" t="s">
        <v>135</v>
      </c>
      <c r="AU409" s="14" t="s">
        <v>75</v>
      </c>
    </row>
    <row r="410" s="2" customFormat="1" ht="24.15" customHeight="1">
      <c r="A410" s="35"/>
      <c r="B410" s="36"/>
      <c r="C410" s="215" t="s">
        <v>763</v>
      </c>
      <c r="D410" s="215" t="s">
        <v>149</v>
      </c>
      <c r="E410" s="216" t="s">
        <v>764</v>
      </c>
      <c r="F410" s="217" t="s">
        <v>765</v>
      </c>
      <c r="G410" s="218" t="s">
        <v>138</v>
      </c>
      <c r="H410" s="219">
        <v>1</v>
      </c>
      <c r="I410" s="220"/>
      <c r="J410" s="221">
        <f>ROUND(I410*H410,2)</f>
        <v>0</v>
      </c>
      <c r="K410" s="217" t="s">
        <v>132</v>
      </c>
      <c r="L410" s="41"/>
      <c r="M410" s="222" t="s">
        <v>1</v>
      </c>
      <c r="N410" s="223" t="s">
        <v>40</v>
      </c>
      <c r="O410" s="88"/>
      <c r="P410" s="206">
        <f>O410*H410</f>
        <v>0</v>
      </c>
      <c r="Q410" s="206">
        <v>0</v>
      </c>
      <c r="R410" s="206">
        <f>Q410*H410</f>
        <v>0</v>
      </c>
      <c r="S410" s="206">
        <v>0</v>
      </c>
      <c r="T410" s="207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08" t="s">
        <v>82</v>
      </c>
      <c r="AT410" s="208" t="s">
        <v>149</v>
      </c>
      <c r="AU410" s="208" t="s">
        <v>75</v>
      </c>
      <c r="AY410" s="14" t="s">
        <v>133</v>
      </c>
      <c r="BE410" s="209">
        <f>IF(N410="základní",J410,0)</f>
        <v>0</v>
      </c>
      <c r="BF410" s="209">
        <f>IF(N410="snížená",J410,0)</f>
        <v>0</v>
      </c>
      <c r="BG410" s="209">
        <f>IF(N410="zákl. přenesená",J410,0)</f>
        <v>0</v>
      </c>
      <c r="BH410" s="209">
        <f>IF(N410="sníž. přenesená",J410,0)</f>
        <v>0</v>
      </c>
      <c r="BI410" s="209">
        <f>IF(N410="nulová",J410,0)</f>
        <v>0</v>
      </c>
      <c r="BJ410" s="14" t="s">
        <v>82</v>
      </c>
      <c r="BK410" s="209">
        <f>ROUND(I410*H410,2)</f>
        <v>0</v>
      </c>
      <c r="BL410" s="14" t="s">
        <v>82</v>
      </c>
      <c r="BM410" s="208" t="s">
        <v>766</v>
      </c>
    </row>
    <row r="411" s="2" customFormat="1">
      <c r="A411" s="35"/>
      <c r="B411" s="36"/>
      <c r="C411" s="37"/>
      <c r="D411" s="210" t="s">
        <v>135</v>
      </c>
      <c r="E411" s="37"/>
      <c r="F411" s="211" t="s">
        <v>767</v>
      </c>
      <c r="G411" s="37"/>
      <c r="H411" s="37"/>
      <c r="I411" s="212"/>
      <c r="J411" s="37"/>
      <c r="K411" s="37"/>
      <c r="L411" s="41"/>
      <c r="M411" s="213"/>
      <c r="N411" s="214"/>
      <c r="O411" s="88"/>
      <c r="P411" s="88"/>
      <c r="Q411" s="88"/>
      <c r="R411" s="88"/>
      <c r="S411" s="88"/>
      <c r="T411" s="89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4" t="s">
        <v>135</v>
      </c>
      <c r="AU411" s="14" t="s">
        <v>75</v>
      </c>
    </row>
    <row r="412" s="2" customFormat="1" ht="24.15" customHeight="1">
      <c r="A412" s="35"/>
      <c r="B412" s="36"/>
      <c r="C412" s="215" t="s">
        <v>768</v>
      </c>
      <c r="D412" s="215" t="s">
        <v>149</v>
      </c>
      <c r="E412" s="216" t="s">
        <v>769</v>
      </c>
      <c r="F412" s="217" t="s">
        <v>770</v>
      </c>
      <c r="G412" s="218" t="s">
        <v>138</v>
      </c>
      <c r="H412" s="219">
        <v>1</v>
      </c>
      <c r="I412" s="220"/>
      <c r="J412" s="221">
        <f>ROUND(I412*H412,2)</f>
        <v>0</v>
      </c>
      <c r="K412" s="217" t="s">
        <v>132</v>
      </c>
      <c r="L412" s="41"/>
      <c r="M412" s="222" t="s">
        <v>1</v>
      </c>
      <c r="N412" s="223" t="s">
        <v>40</v>
      </c>
      <c r="O412" s="88"/>
      <c r="P412" s="206">
        <f>O412*H412</f>
        <v>0</v>
      </c>
      <c r="Q412" s="206">
        <v>0</v>
      </c>
      <c r="R412" s="206">
        <f>Q412*H412</f>
        <v>0</v>
      </c>
      <c r="S412" s="206">
        <v>0</v>
      </c>
      <c r="T412" s="207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08" t="s">
        <v>82</v>
      </c>
      <c r="AT412" s="208" t="s">
        <v>149</v>
      </c>
      <c r="AU412" s="208" t="s">
        <v>75</v>
      </c>
      <c r="AY412" s="14" t="s">
        <v>133</v>
      </c>
      <c r="BE412" s="209">
        <f>IF(N412="základní",J412,0)</f>
        <v>0</v>
      </c>
      <c r="BF412" s="209">
        <f>IF(N412="snížená",J412,0)</f>
        <v>0</v>
      </c>
      <c r="BG412" s="209">
        <f>IF(N412="zákl. přenesená",J412,0)</f>
        <v>0</v>
      </c>
      <c r="BH412" s="209">
        <f>IF(N412="sníž. přenesená",J412,0)</f>
        <v>0</v>
      </c>
      <c r="BI412" s="209">
        <f>IF(N412="nulová",J412,0)</f>
        <v>0</v>
      </c>
      <c r="BJ412" s="14" t="s">
        <v>82</v>
      </c>
      <c r="BK412" s="209">
        <f>ROUND(I412*H412,2)</f>
        <v>0</v>
      </c>
      <c r="BL412" s="14" t="s">
        <v>82</v>
      </c>
      <c r="BM412" s="208" t="s">
        <v>771</v>
      </c>
    </row>
    <row r="413" s="2" customFormat="1">
      <c r="A413" s="35"/>
      <c r="B413" s="36"/>
      <c r="C413" s="37"/>
      <c r="D413" s="210" t="s">
        <v>135</v>
      </c>
      <c r="E413" s="37"/>
      <c r="F413" s="211" t="s">
        <v>772</v>
      </c>
      <c r="G413" s="37"/>
      <c r="H413" s="37"/>
      <c r="I413" s="212"/>
      <c r="J413" s="37"/>
      <c r="K413" s="37"/>
      <c r="L413" s="41"/>
      <c r="M413" s="213"/>
      <c r="N413" s="214"/>
      <c r="O413" s="88"/>
      <c r="P413" s="88"/>
      <c r="Q413" s="88"/>
      <c r="R413" s="88"/>
      <c r="S413" s="88"/>
      <c r="T413" s="89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T413" s="14" t="s">
        <v>135</v>
      </c>
      <c r="AU413" s="14" t="s">
        <v>75</v>
      </c>
    </row>
    <row r="414" s="2" customFormat="1" ht="24.15" customHeight="1">
      <c r="A414" s="35"/>
      <c r="B414" s="36"/>
      <c r="C414" s="215" t="s">
        <v>773</v>
      </c>
      <c r="D414" s="215" t="s">
        <v>149</v>
      </c>
      <c r="E414" s="216" t="s">
        <v>774</v>
      </c>
      <c r="F414" s="217" t="s">
        <v>775</v>
      </c>
      <c r="G414" s="218" t="s">
        <v>138</v>
      </c>
      <c r="H414" s="219">
        <v>1</v>
      </c>
      <c r="I414" s="220"/>
      <c r="J414" s="221">
        <f>ROUND(I414*H414,2)</f>
        <v>0</v>
      </c>
      <c r="K414" s="217" t="s">
        <v>132</v>
      </c>
      <c r="L414" s="41"/>
      <c r="M414" s="222" t="s">
        <v>1</v>
      </c>
      <c r="N414" s="223" t="s">
        <v>40</v>
      </c>
      <c r="O414" s="88"/>
      <c r="P414" s="206">
        <f>O414*H414</f>
        <v>0</v>
      </c>
      <c r="Q414" s="206">
        <v>0</v>
      </c>
      <c r="R414" s="206">
        <f>Q414*H414</f>
        <v>0</v>
      </c>
      <c r="S414" s="206">
        <v>0</v>
      </c>
      <c r="T414" s="207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08" t="s">
        <v>82</v>
      </c>
      <c r="AT414" s="208" t="s">
        <v>149</v>
      </c>
      <c r="AU414" s="208" t="s">
        <v>75</v>
      </c>
      <c r="AY414" s="14" t="s">
        <v>133</v>
      </c>
      <c r="BE414" s="209">
        <f>IF(N414="základní",J414,0)</f>
        <v>0</v>
      </c>
      <c r="BF414" s="209">
        <f>IF(N414="snížená",J414,0)</f>
        <v>0</v>
      </c>
      <c r="BG414" s="209">
        <f>IF(N414="zákl. přenesená",J414,0)</f>
        <v>0</v>
      </c>
      <c r="BH414" s="209">
        <f>IF(N414="sníž. přenesená",J414,0)</f>
        <v>0</v>
      </c>
      <c r="BI414" s="209">
        <f>IF(N414="nulová",J414,0)</f>
        <v>0</v>
      </c>
      <c r="BJ414" s="14" t="s">
        <v>82</v>
      </c>
      <c r="BK414" s="209">
        <f>ROUND(I414*H414,2)</f>
        <v>0</v>
      </c>
      <c r="BL414" s="14" t="s">
        <v>82</v>
      </c>
      <c r="BM414" s="208" t="s">
        <v>776</v>
      </c>
    </row>
    <row r="415" s="2" customFormat="1">
      <c r="A415" s="35"/>
      <c r="B415" s="36"/>
      <c r="C415" s="37"/>
      <c r="D415" s="210" t="s">
        <v>135</v>
      </c>
      <c r="E415" s="37"/>
      <c r="F415" s="211" t="s">
        <v>777</v>
      </c>
      <c r="G415" s="37"/>
      <c r="H415" s="37"/>
      <c r="I415" s="212"/>
      <c r="J415" s="37"/>
      <c r="K415" s="37"/>
      <c r="L415" s="41"/>
      <c r="M415" s="213"/>
      <c r="N415" s="214"/>
      <c r="O415" s="88"/>
      <c r="P415" s="88"/>
      <c r="Q415" s="88"/>
      <c r="R415" s="88"/>
      <c r="S415" s="88"/>
      <c r="T415" s="89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4" t="s">
        <v>135</v>
      </c>
      <c r="AU415" s="14" t="s">
        <v>75</v>
      </c>
    </row>
    <row r="416" s="2" customFormat="1" ht="24.15" customHeight="1">
      <c r="A416" s="35"/>
      <c r="B416" s="36"/>
      <c r="C416" s="215" t="s">
        <v>778</v>
      </c>
      <c r="D416" s="215" t="s">
        <v>149</v>
      </c>
      <c r="E416" s="216" t="s">
        <v>779</v>
      </c>
      <c r="F416" s="217" t="s">
        <v>780</v>
      </c>
      <c r="G416" s="218" t="s">
        <v>138</v>
      </c>
      <c r="H416" s="219">
        <v>1</v>
      </c>
      <c r="I416" s="220"/>
      <c r="J416" s="221">
        <f>ROUND(I416*H416,2)</f>
        <v>0</v>
      </c>
      <c r="K416" s="217" t="s">
        <v>132</v>
      </c>
      <c r="L416" s="41"/>
      <c r="M416" s="222" t="s">
        <v>1</v>
      </c>
      <c r="N416" s="223" t="s">
        <v>40</v>
      </c>
      <c r="O416" s="88"/>
      <c r="P416" s="206">
        <f>O416*H416</f>
        <v>0</v>
      </c>
      <c r="Q416" s="206">
        <v>0</v>
      </c>
      <c r="R416" s="206">
        <f>Q416*H416</f>
        <v>0</v>
      </c>
      <c r="S416" s="206">
        <v>0</v>
      </c>
      <c r="T416" s="207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08" t="s">
        <v>82</v>
      </c>
      <c r="AT416" s="208" t="s">
        <v>149</v>
      </c>
      <c r="AU416" s="208" t="s">
        <v>75</v>
      </c>
      <c r="AY416" s="14" t="s">
        <v>133</v>
      </c>
      <c r="BE416" s="209">
        <f>IF(N416="základní",J416,0)</f>
        <v>0</v>
      </c>
      <c r="BF416" s="209">
        <f>IF(N416="snížená",J416,0)</f>
        <v>0</v>
      </c>
      <c r="BG416" s="209">
        <f>IF(N416="zákl. přenesená",J416,0)</f>
        <v>0</v>
      </c>
      <c r="BH416" s="209">
        <f>IF(N416="sníž. přenesená",J416,0)</f>
        <v>0</v>
      </c>
      <c r="BI416" s="209">
        <f>IF(N416="nulová",J416,0)</f>
        <v>0</v>
      </c>
      <c r="BJ416" s="14" t="s">
        <v>82</v>
      </c>
      <c r="BK416" s="209">
        <f>ROUND(I416*H416,2)</f>
        <v>0</v>
      </c>
      <c r="BL416" s="14" t="s">
        <v>82</v>
      </c>
      <c r="BM416" s="208" t="s">
        <v>781</v>
      </c>
    </row>
    <row r="417" s="2" customFormat="1">
      <c r="A417" s="35"/>
      <c r="B417" s="36"/>
      <c r="C417" s="37"/>
      <c r="D417" s="210" t="s">
        <v>135</v>
      </c>
      <c r="E417" s="37"/>
      <c r="F417" s="211" t="s">
        <v>782</v>
      </c>
      <c r="G417" s="37"/>
      <c r="H417" s="37"/>
      <c r="I417" s="212"/>
      <c r="J417" s="37"/>
      <c r="K417" s="37"/>
      <c r="L417" s="41"/>
      <c r="M417" s="213"/>
      <c r="N417" s="214"/>
      <c r="O417" s="88"/>
      <c r="P417" s="88"/>
      <c r="Q417" s="88"/>
      <c r="R417" s="88"/>
      <c r="S417" s="88"/>
      <c r="T417" s="89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4" t="s">
        <v>135</v>
      </c>
      <c r="AU417" s="14" t="s">
        <v>75</v>
      </c>
    </row>
    <row r="418" s="2" customFormat="1" ht="24.15" customHeight="1">
      <c r="A418" s="35"/>
      <c r="B418" s="36"/>
      <c r="C418" s="215" t="s">
        <v>783</v>
      </c>
      <c r="D418" s="215" t="s">
        <v>149</v>
      </c>
      <c r="E418" s="216" t="s">
        <v>784</v>
      </c>
      <c r="F418" s="217" t="s">
        <v>785</v>
      </c>
      <c r="G418" s="218" t="s">
        <v>138</v>
      </c>
      <c r="H418" s="219">
        <v>1</v>
      </c>
      <c r="I418" s="220"/>
      <c r="J418" s="221">
        <f>ROUND(I418*H418,2)</f>
        <v>0</v>
      </c>
      <c r="K418" s="217" t="s">
        <v>132</v>
      </c>
      <c r="L418" s="41"/>
      <c r="M418" s="222" t="s">
        <v>1</v>
      </c>
      <c r="N418" s="223" t="s">
        <v>40</v>
      </c>
      <c r="O418" s="88"/>
      <c r="P418" s="206">
        <f>O418*H418</f>
        <v>0</v>
      </c>
      <c r="Q418" s="206">
        <v>0</v>
      </c>
      <c r="R418" s="206">
        <f>Q418*H418</f>
        <v>0</v>
      </c>
      <c r="S418" s="206">
        <v>0</v>
      </c>
      <c r="T418" s="207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08" t="s">
        <v>82</v>
      </c>
      <c r="AT418" s="208" t="s">
        <v>149</v>
      </c>
      <c r="AU418" s="208" t="s">
        <v>75</v>
      </c>
      <c r="AY418" s="14" t="s">
        <v>133</v>
      </c>
      <c r="BE418" s="209">
        <f>IF(N418="základní",J418,0)</f>
        <v>0</v>
      </c>
      <c r="BF418" s="209">
        <f>IF(N418="snížená",J418,0)</f>
        <v>0</v>
      </c>
      <c r="BG418" s="209">
        <f>IF(N418="zákl. přenesená",J418,0)</f>
        <v>0</v>
      </c>
      <c r="BH418" s="209">
        <f>IF(N418="sníž. přenesená",J418,0)</f>
        <v>0</v>
      </c>
      <c r="BI418" s="209">
        <f>IF(N418="nulová",J418,0)</f>
        <v>0</v>
      </c>
      <c r="BJ418" s="14" t="s">
        <v>82</v>
      </c>
      <c r="BK418" s="209">
        <f>ROUND(I418*H418,2)</f>
        <v>0</v>
      </c>
      <c r="BL418" s="14" t="s">
        <v>82</v>
      </c>
      <c r="BM418" s="208" t="s">
        <v>786</v>
      </c>
    </row>
    <row r="419" s="2" customFormat="1">
      <c r="A419" s="35"/>
      <c r="B419" s="36"/>
      <c r="C419" s="37"/>
      <c r="D419" s="210" t="s">
        <v>135</v>
      </c>
      <c r="E419" s="37"/>
      <c r="F419" s="211" t="s">
        <v>787</v>
      </c>
      <c r="G419" s="37"/>
      <c r="H419" s="37"/>
      <c r="I419" s="212"/>
      <c r="J419" s="37"/>
      <c r="K419" s="37"/>
      <c r="L419" s="41"/>
      <c r="M419" s="213"/>
      <c r="N419" s="214"/>
      <c r="O419" s="88"/>
      <c r="P419" s="88"/>
      <c r="Q419" s="88"/>
      <c r="R419" s="88"/>
      <c r="S419" s="88"/>
      <c r="T419" s="89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4" t="s">
        <v>135</v>
      </c>
      <c r="AU419" s="14" t="s">
        <v>75</v>
      </c>
    </row>
    <row r="420" s="2" customFormat="1" ht="24.15" customHeight="1">
      <c r="A420" s="35"/>
      <c r="B420" s="36"/>
      <c r="C420" s="215" t="s">
        <v>788</v>
      </c>
      <c r="D420" s="215" t="s">
        <v>149</v>
      </c>
      <c r="E420" s="216" t="s">
        <v>789</v>
      </c>
      <c r="F420" s="217" t="s">
        <v>790</v>
      </c>
      <c r="G420" s="218" t="s">
        <v>138</v>
      </c>
      <c r="H420" s="219">
        <v>1</v>
      </c>
      <c r="I420" s="220"/>
      <c r="J420" s="221">
        <f>ROUND(I420*H420,2)</f>
        <v>0</v>
      </c>
      <c r="K420" s="217" t="s">
        <v>132</v>
      </c>
      <c r="L420" s="41"/>
      <c r="M420" s="222" t="s">
        <v>1</v>
      </c>
      <c r="N420" s="223" t="s">
        <v>40</v>
      </c>
      <c r="O420" s="88"/>
      <c r="P420" s="206">
        <f>O420*H420</f>
        <v>0</v>
      </c>
      <c r="Q420" s="206">
        <v>0</v>
      </c>
      <c r="R420" s="206">
        <f>Q420*H420</f>
        <v>0</v>
      </c>
      <c r="S420" s="206">
        <v>0</v>
      </c>
      <c r="T420" s="207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08" t="s">
        <v>82</v>
      </c>
      <c r="AT420" s="208" t="s">
        <v>149</v>
      </c>
      <c r="AU420" s="208" t="s">
        <v>75</v>
      </c>
      <c r="AY420" s="14" t="s">
        <v>133</v>
      </c>
      <c r="BE420" s="209">
        <f>IF(N420="základní",J420,0)</f>
        <v>0</v>
      </c>
      <c r="BF420" s="209">
        <f>IF(N420="snížená",J420,0)</f>
        <v>0</v>
      </c>
      <c r="BG420" s="209">
        <f>IF(N420="zákl. přenesená",J420,0)</f>
        <v>0</v>
      </c>
      <c r="BH420" s="209">
        <f>IF(N420="sníž. přenesená",J420,0)</f>
        <v>0</v>
      </c>
      <c r="BI420" s="209">
        <f>IF(N420="nulová",J420,0)</f>
        <v>0</v>
      </c>
      <c r="BJ420" s="14" t="s">
        <v>82</v>
      </c>
      <c r="BK420" s="209">
        <f>ROUND(I420*H420,2)</f>
        <v>0</v>
      </c>
      <c r="BL420" s="14" t="s">
        <v>82</v>
      </c>
      <c r="BM420" s="208" t="s">
        <v>791</v>
      </c>
    </row>
    <row r="421" s="2" customFormat="1">
      <c r="A421" s="35"/>
      <c r="B421" s="36"/>
      <c r="C421" s="37"/>
      <c r="D421" s="210" t="s">
        <v>135</v>
      </c>
      <c r="E421" s="37"/>
      <c r="F421" s="211" t="s">
        <v>792</v>
      </c>
      <c r="G421" s="37"/>
      <c r="H421" s="37"/>
      <c r="I421" s="212"/>
      <c r="J421" s="37"/>
      <c r="K421" s="37"/>
      <c r="L421" s="41"/>
      <c r="M421" s="213"/>
      <c r="N421" s="214"/>
      <c r="O421" s="88"/>
      <c r="P421" s="88"/>
      <c r="Q421" s="88"/>
      <c r="R421" s="88"/>
      <c r="S421" s="88"/>
      <c r="T421" s="89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4" t="s">
        <v>135</v>
      </c>
      <c r="AU421" s="14" t="s">
        <v>75</v>
      </c>
    </row>
    <row r="422" s="2" customFormat="1" ht="24.15" customHeight="1">
      <c r="A422" s="35"/>
      <c r="B422" s="36"/>
      <c r="C422" s="215" t="s">
        <v>793</v>
      </c>
      <c r="D422" s="215" t="s">
        <v>149</v>
      </c>
      <c r="E422" s="216" t="s">
        <v>794</v>
      </c>
      <c r="F422" s="217" t="s">
        <v>795</v>
      </c>
      <c r="G422" s="218" t="s">
        <v>138</v>
      </c>
      <c r="H422" s="219">
        <v>6</v>
      </c>
      <c r="I422" s="220"/>
      <c r="J422" s="221">
        <f>ROUND(I422*H422,2)</f>
        <v>0</v>
      </c>
      <c r="K422" s="217" t="s">
        <v>132</v>
      </c>
      <c r="L422" s="41"/>
      <c r="M422" s="222" t="s">
        <v>1</v>
      </c>
      <c r="N422" s="223" t="s">
        <v>40</v>
      </c>
      <c r="O422" s="88"/>
      <c r="P422" s="206">
        <f>O422*H422</f>
        <v>0</v>
      </c>
      <c r="Q422" s="206">
        <v>0</v>
      </c>
      <c r="R422" s="206">
        <f>Q422*H422</f>
        <v>0</v>
      </c>
      <c r="S422" s="206">
        <v>0</v>
      </c>
      <c r="T422" s="207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08" t="s">
        <v>82</v>
      </c>
      <c r="AT422" s="208" t="s">
        <v>149</v>
      </c>
      <c r="AU422" s="208" t="s">
        <v>75</v>
      </c>
      <c r="AY422" s="14" t="s">
        <v>133</v>
      </c>
      <c r="BE422" s="209">
        <f>IF(N422="základní",J422,0)</f>
        <v>0</v>
      </c>
      <c r="BF422" s="209">
        <f>IF(N422="snížená",J422,0)</f>
        <v>0</v>
      </c>
      <c r="BG422" s="209">
        <f>IF(N422="zákl. přenesená",J422,0)</f>
        <v>0</v>
      </c>
      <c r="BH422" s="209">
        <f>IF(N422="sníž. přenesená",J422,0)</f>
        <v>0</v>
      </c>
      <c r="BI422" s="209">
        <f>IF(N422="nulová",J422,0)</f>
        <v>0</v>
      </c>
      <c r="BJ422" s="14" t="s">
        <v>82</v>
      </c>
      <c r="BK422" s="209">
        <f>ROUND(I422*H422,2)</f>
        <v>0</v>
      </c>
      <c r="BL422" s="14" t="s">
        <v>82</v>
      </c>
      <c r="BM422" s="208" t="s">
        <v>796</v>
      </c>
    </row>
    <row r="423" s="2" customFormat="1">
      <c r="A423" s="35"/>
      <c r="B423" s="36"/>
      <c r="C423" s="37"/>
      <c r="D423" s="210" t="s">
        <v>135</v>
      </c>
      <c r="E423" s="37"/>
      <c r="F423" s="211" t="s">
        <v>797</v>
      </c>
      <c r="G423" s="37"/>
      <c r="H423" s="37"/>
      <c r="I423" s="212"/>
      <c r="J423" s="37"/>
      <c r="K423" s="37"/>
      <c r="L423" s="41"/>
      <c r="M423" s="213"/>
      <c r="N423" s="214"/>
      <c r="O423" s="88"/>
      <c r="P423" s="88"/>
      <c r="Q423" s="88"/>
      <c r="R423" s="88"/>
      <c r="S423" s="88"/>
      <c r="T423" s="89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4" t="s">
        <v>135</v>
      </c>
      <c r="AU423" s="14" t="s">
        <v>75</v>
      </c>
    </row>
    <row r="424" s="2" customFormat="1" ht="24.15" customHeight="1">
      <c r="A424" s="35"/>
      <c r="B424" s="36"/>
      <c r="C424" s="215" t="s">
        <v>798</v>
      </c>
      <c r="D424" s="215" t="s">
        <v>149</v>
      </c>
      <c r="E424" s="216" t="s">
        <v>799</v>
      </c>
      <c r="F424" s="217" t="s">
        <v>800</v>
      </c>
      <c r="G424" s="218" t="s">
        <v>138</v>
      </c>
      <c r="H424" s="219">
        <v>1</v>
      </c>
      <c r="I424" s="220"/>
      <c r="J424" s="221">
        <f>ROUND(I424*H424,2)</f>
        <v>0</v>
      </c>
      <c r="K424" s="217" t="s">
        <v>132</v>
      </c>
      <c r="L424" s="41"/>
      <c r="M424" s="222" t="s">
        <v>1</v>
      </c>
      <c r="N424" s="223" t="s">
        <v>40</v>
      </c>
      <c r="O424" s="88"/>
      <c r="P424" s="206">
        <f>O424*H424</f>
        <v>0</v>
      </c>
      <c r="Q424" s="206">
        <v>0</v>
      </c>
      <c r="R424" s="206">
        <f>Q424*H424</f>
        <v>0</v>
      </c>
      <c r="S424" s="206">
        <v>0</v>
      </c>
      <c r="T424" s="207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08" t="s">
        <v>82</v>
      </c>
      <c r="AT424" s="208" t="s">
        <v>149</v>
      </c>
      <c r="AU424" s="208" t="s">
        <v>75</v>
      </c>
      <c r="AY424" s="14" t="s">
        <v>133</v>
      </c>
      <c r="BE424" s="209">
        <f>IF(N424="základní",J424,0)</f>
        <v>0</v>
      </c>
      <c r="BF424" s="209">
        <f>IF(N424="snížená",J424,0)</f>
        <v>0</v>
      </c>
      <c r="BG424" s="209">
        <f>IF(N424="zákl. přenesená",J424,0)</f>
        <v>0</v>
      </c>
      <c r="BH424" s="209">
        <f>IF(N424="sníž. přenesená",J424,0)</f>
        <v>0</v>
      </c>
      <c r="BI424" s="209">
        <f>IF(N424="nulová",J424,0)</f>
        <v>0</v>
      </c>
      <c r="BJ424" s="14" t="s">
        <v>82</v>
      </c>
      <c r="BK424" s="209">
        <f>ROUND(I424*H424,2)</f>
        <v>0</v>
      </c>
      <c r="BL424" s="14" t="s">
        <v>82</v>
      </c>
      <c r="BM424" s="208" t="s">
        <v>801</v>
      </c>
    </row>
    <row r="425" s="2" customFormat="1">
      <c r="A425" s="35"/>
      <c r="B425" s="36"/>
      <c r="C425" s="37"/>
      <c r="D425" s="210" t="s">
        <v>135</v>
      </c>
      <c r="E425" s="37"/>
      <c r="F425" s="211" t="s">
        <v>802</v>
      </c>
      <c r="G425" s="37"/>
      <c r="H425" s="37"/>
      <c r="I425" s="212"/>
      <c r="J425" s="37"/>
      <c r="K425" s="37"/>
      <c r="L425" s="41"/>
      <c r="M425" s="213"/>
      <c r="N425" s="214"/>
      <c r="O425" s="88"/>
      <c r="P425" s="88"/>
      <c r="Q425" s="88"/>
      <c r="R425" s="88"/>
      <c r="S425" s="88"/>
      <c r="T425" s="89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4" t="s">
        <v>135</v>
      </c>
      <c r="AU425" s="14" t="s">
        <v>75</v>
      </c>
    </row>
    <row r="426" s="2" customFormat="1" ht="24.15" customHeight="1">
      <c r="A426" s="35"/>
      <c r="B426" s="36"/>
      <c r="C426" s="215" t="s">
        <v>803</v>
      </c>
      <c r="D426" s="215" t="s">
        <v>149</v>
      </c>
      <c r="E426" s="216" t="s">
        <v>804</v>
      </c>
      <c r="F426" s="217" t="s">
        <v>805</v>
      </c>
      <c r="G426" s="218" t="s">
        <v>138</v>
      </c>
      <c r="H426" s="219">
        <v>2</v>
      </c>
      <c r="I426" s="220"/>
      <c r="J426" s="221">
        <f>ROUND(I426*H426,2)</f>
        <v>0</v>
      </c>
      <c r="K426" s="217" t="s">
        <v>132</v>
      </c>
      <c r="L426" s="41"/>
      <c r="M426" s="222" t="s">
        <v>1</v>
      </c>
      <c r="N426" s="223" t="s">
        <v>40</v>
      </c>
      <c r="O426" s="88"/>
      <c r="P426" s="206">
        <f>O426*H426</f>
        <v>0</v>
      </c>
      <c r="Q426" s="206">
        <v>0</v>
      </c>
      <c r="R426" s="206">
        <f>Q426*H426</f>
        <v>0</v>
      </c>
      <c r="S426" s="206">
        <v>0</v>
      </c>
      <c r="T426" s="207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08" t="s">
        <v>82</v>
      </c>
      <c r="AT426" s="208" t="s">
        <v>149</v>
      </c>
      <c r="AU426" s="208" t="s">
        <v>75</v>
      </c>
      <c r="AY426" s="14" t="s">
        <v>133</v>
      </c>
      <c r="BE426" s="209">
        <f>IF(N426="základní",J426,0)</f>
        <v>0</v>
      </c>
      <c r="BF426" s="209">
        <f>IF(N426="snížená",J426,0)</f>
        <v>0</v>
      </c>
      <c r="BG426" s="209">
        <f>IF(N426="zákl. přenesená",J426,0)</f>
        <v>0</v>
      </c>
      <c r="BH426" s="209">
        <f>IF(N426="sníž. přenesená",J426,0)</f>
        <v>0</v>
      </c>
      <c r="BI426" s="209">
        <f>IF(N426="nulová",J426,0)</f>
        <v>0</v>
      </c>
      <c r="BJ426" s="14" t="s">
        <v>82</v>
      </c>
      <c r="BK426" s="209">
        <f>ROUND(I426*H426,2)</f>
        <v>0</v>
      </c>
      <c r="BL426" s="14" t="s">
        <v>82</v>
      </c>
      <c r="BM426" s="208" t="s">
        <v>806</v>
      </c>
    </row>
    <row r="427" s="2" customFormat="1">
      <c r="A427" s="35"/>
      <c r="B427" s="36"/>
      <c r="C427" s="37"/>
      <c r="D427" s="210" t="s">
        <v>135</v>
      </c>
      <c r="E427" s="37"/>
      <c r="F427" s="211" t="s">
        <v>807</v>
      </c>
      <c r="G427" s="37"/>
      <c r="H427" s="37"/>
      <c r="I427" s="212"/>
      <c r="J427" s="37"/>
      <c r="K427" s="37"/>
      <c r="L427" s="41"/>
      <c r="M427" s="225"/>
      <c r="N427" s="226"/>
      <c r="O427" s="227"/>
      <c r="P427" s="227"/>
      <c r="Q427" s="227"/>
      <c r="R427" s="227"/>
      <c r="S427" s="227"/>
      <c r="T427" s="228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4" t="s">
        <v>135</v>
      </c>
      <c r="AU427" s="14" t="s">
        <v>75</v>
      </c>
    </row>
    <row r="428" s="2" customFormat="1" ht="6.96" customHeight="1">
      <c r="A428" s="35"/>
      <c r="B428" s="63"/>
      <c r="C428" s="64"/>
      <c r="D428" s="64"/>
      <c r="E428" s="64"/>
      <c r="F428" s="64"/>
      <c r="G428" s="64"/>
      <c r="H428" s="64"/>
      <c r="I428" s="64"/>
      <c r="J428" s="64"/>
      <c r="K428" s="64"/>
      <c r="L428" s="41"/>
      <c r="M428" s="35"/>
      <c r="O428" s="35"/>
      <c r="P428" s="35"/>
      <c r="Q428" s="35"/>
      <c r="R428" s="35"/>
      <c r="S428" s="35"/>
      <c r="T428" s="35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</row>
  </sheetData>
  <sheetProtection sheet="1" autoFilter="0" formatColumns="0" formatRows="0" objects="1" scenarios="1" spinCount="100000" saltValue="S70HttkE1y6/8w0eRyDbGzXpDFMSE/5/YMIJjJDxIZoiDEZVuOAdacCrsA4panHBwGV3/+Mhl6JCimF30swmtA==" hashValue="YOw1zFIrfC2ZI4FQPcu/HmH1uKK/BrUdMI//FZd0rlDkaArGf7C/lIuUbe/JSdmY4tL/t9BsZ1+Q3RVqq9fNVw==" algorithmName="SHA-512" password="CC35"/>
  <autoFilter ref="C119:K4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104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16.5" customHeight="1">
      <c r="B7" s="17"/>
      <c r="E7" s="148" t="str">
        <f>'Rekapitulace stavby'!K6</f>
        <v>Oprava PZS v km 45,696 na trati Horažďovice př. - Klatovy</v>
      </c>
      <c r="F7" s="147"/>
      <c r="G7" s="147"/>
      <c r="H7" s="147"/>
      <c r="L7" s="17"/>
    </row>
    <row r="8" hidden="1" s="1" customFormat="1" ht="12" customHeight="1">
      <c r="B8" s="17"/>
      <c r="D8" s="147" t="s">
        <v>105</v>
      </c>
      <c r="L8" s="17"/>
    </row>
    <row r="9" hidden="1" s="2" customFormat="1" ht="16.5" customHeight="1">
      <c r="A9" s="35"/>
      <c r="B9" s="41"/>
      <c r="C9" s="35"/>
      <c r="D9" s="35"/>
      <c r="E9" s="148" t="s">
        <v>106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107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808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31. 7. 2020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ROUND(J122,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ROUND((SUM(BE122:BE140)),  2)</f>
        <v>0</v>
      </c>
      <c r="G35" s="35"/>
      <c r="H35" s="35"/>
      <c r="I35" s="161">
        <v>0.20999999999999999</v>
      </c>
      <c r="J35" s="160">
        <f>ROUND(((SUM(BE122:BE140))*I35),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ROUND((SUM(BF122:BF140)),  2)</f>
        <v>0</v>
      </c>
      <c r="G36" s="35"/>
      <c r="H36" s="35"/>
      <c r="I36" s="161">
        <v>0.14999999999999999</v>
      </c>
      <c r="J36" s="160">
        <f>ROUND(((SUM(BF122:BF140))*I36),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ROUND((SUM(BG122:BG140)),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ROUND((SUM(BH122:BH140)),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ROUND((SUM(BI122:BI140)),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PZS v km 45,696 na trati Horažďovice př. - Klatovy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105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106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107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01.2. - Zemní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Běšiny</v>
      </c>
      <c r="G91" s="37"/>
      <c r="H91" s="37"/>
      <c r="I91" s="29" t="s">
        <v>22</v>
      </c>
      <c r="J91" s="76" t="str">
        <f>IF(J14="","",J14)</f>
        <v>31. 7. 2020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110</v>
      </c>
      <c r="D96" s="182"/>
      <c r="E96" s="182"/>
      <c r="F96" s="182"/>
      <c r="G96" s="182"/>
      <c r="H96" s="182"/>
      <c r="I96" s="182"/>
      <c r="J96" s="183" t="s">
        <v>111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112</v>
      </c>
      <c r="D98" s="37"/>
      <c r="E98" s="37"/>
      <c r="F98" s="37"/>
      <c r="G98" s="37"/>
      <c r="H98" s="37"/>
      <c r="I98" s="37"/>
      <c r="J98" s="107">
        <f>J122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113</v>
      </c>
    </row>
    <row r="99" hidden="1" s="10" customFormat="1" ht="24.96" customHeight="1">
      <c r="A99" s="10"/>
      <c r="B99" s="229"/>
      <c r="C99" s="230"/>
      <c r="D99" s="231" t="s">
        <v>809</v>
      </c>
      <c r="E99" s="232"/>
      <c r="F99" s="232"/>
      <c r="G99" s="232"/>
      <c r="H99" s="232"/>
      <c r="I99" s="232"/>
      <c r="J99" s="233">
        <f>J123</f>
        <v>0</v>
      </c>
      <c r="K99" s="230"/>
      <c r="L99" s="23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1" customFormat="1" ht="19.92" customHeight="1">
      <c r="A100" s="11"/>
      <c r="B100" s="235"/>
      <c r="C100" s="130"/>
      <c r="D100" s="236" t="s">
        <v>810</v>
      </c>
      <c r="E100" s="237"/>
      <c r="F100" s="237"/>
      <c r="G100" s="237"/>
      <c r="H100" s="237"/>
      <c r="I100" s="237"/>
      <c r="J100" s="238">
        <f>J124</f>
        <v>0</v>
      </c>
      <c r="K100" s="130"/>
      <c r="L100" s="239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</row>
    <row r="101" hidden="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/>
    <row r="104" hidden="1"/>
    <row r="105" hidden="1"/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114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Oprava PZS v km 45,696 na trati Horažďovice př. - Klatovy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105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="2" customFormat="1" ht="16.5" customHeight="1">
      <c r="A112" s="35"/>
      <c r="B112" s="36"/>
      <c r="C112" s="37"/>
      <c r="D112" s="37"/>
      <c r="E112" s="180" t="s">
        <v>106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107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E11</f>
        <v>01.2. - Zemní práce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F14</f>
        <v>Běšiny</v>
      </c>
      <c r="G116" s="37"/>
      <c r="H116" s="37"/>
      <c r="I116" s="29" t="s">
        <v>22</v>
      </c>
      <c r="J116" s="76" t="str">
        <f>IF(J14="","",J14)</f>
        <v>31. 7. 2020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E17</f>
        <v>Správa železnic, státní organizace</v>
      </c>
      <c r="G118" s="37"/>
      <c r="H118" s="37"/>
      <c r="I118" s="29" t="s">
        <v>30</v>
      </c>
      <c r="J118" s="33" t="str">
        <f>E23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7"/>
      <c r="E119" s="37"/>
      <c r="F119" s="24" t="str">
        <f>IF(E20="","",E20)</f>
        <v>Vyplň údaj</v>
      </c>
      <c r="G119" s="37"/>
      <c r="H119" s="37"/>
      <c r="I119" s="29" t="s">
        <v>33</v>
      </c>
      <c r="J119" s="33" t="str">
        <f>E26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9" customFormat="1" ht="29.28" customHeight="1">
      <c r="A121" s="185"/>
      <c r="B121" s="186"/>
      <c r="C121" s="187" t="s">
        <v>115</v>
      </c>
      <c r="D121" s="188" t="s">
        <v>60</v>
      </c>
      <c r="E121" s="188" t="s">
        <v>56</v>
      </c>
      <c r="F121" s="188" t="s">
        <v>57</v>
      </c>
      <c r="G121" s="188" t="s">
        <v>116</v>
      </c>
      <c r="H121" s="188" t="s">
        <v>117</v>
      </c>
      <c r="I121" s="188" t="s">
        <v>118</v>
      </c>
      <c r="J121" s="188" t="s">
        <v>111</v>
      </c>
      <c r="K121" s="189" t="s">
        <v>119</v>
      </c>
      <c r="L121" s="190"/>
      <c r="M121" s="97" t="s">
        <v>1</v>
      </c>
      <c r="N121" s="98" t="s">
        <v>39</v>
      </c>
      <c r="O121" s="98" t="s">
        <v>120</v>
      </c>
      <c r="P121" s="98" t="s">
        <v>121</v>
      </c>
      <c r="Q121" s="98" t="s">
        <v>122</v>
      </c>
      <c r="R121" s="98" t="s">
        <v>123</v>
      </c>
      <c r="S121" s="98" t="s">
        <v>124</v>
      </c>
      <c r="T121" s="99" t="s">
        <v>125</v>
      </c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</row>
    <row r="122" s="2" customFormat="1" ht="22.8" customHeight="1">
      <c r="A122" s="35"/>
      <c r="B122" s="36"/>
      <c r="C122" s="104" t="s">
        <v>126</v>
      </c>
      <c r="D122" s="37"/>
      <c r="E122" s="37"/>
      <c r="F122" s="37"/>
      <c r="G122" s="37"/>
      <c r="H122" s="37"/>
      <c r="I122" s="37"/>
      <c r="J122" s="191">
        <f>BK122</f>
        <v>0</v>
      </c>
      <c r="K122" s="37"/>
      <c r="L122" s="41"/>
      <c r="M122" s="100"/>
      <c r="N122" s="192"/>
      <c r="O122" s="101"/>
      <c r="P122" s="193">
        <f>P123</f>
        <v>0</v>
      </c>
      <c r="Q122" s="101"/>
      <c r="R122" s="193">
        <f>R123</f>
        <v>0.44014000000000003</v>
      </c>
      <c r="S122" s="101"/>
      <c r="T122" s="194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74</v>
      </c>
      <c r="AU122" s="14" t="s">
        <v>113</v>
      </c>
      <c r="BK122" s="195">
        <f>BK123</f>
        <v>0</v>
      </c>
    </row>
    <row r="123" s="12" customFormat="1" ht="25.92" customHeight="1">
      <c r="A123" s="12"/>
      <c r="B123" s="240"/>
      <c r="C123" s="241"/>
      <c r="D123" s="242" t="s">
        <v>74</v>
      </c>
      <c r="E123" s="243" t="s">
        <v>128</v>
      </c>
      <c r="F123" s="243" t="s">
        <v>811</v>
      </c>
      <c r="G123" s="241"/>
      <c r="H123" s="241"/>
      <c r="I123" s="244"/>
      <c r="J123" s="245">
        <f>BK123</f>
        <v>0</v>
      </c>
      <c r="K123" s="241"/>
      <c r="L123" s="246"/>
      <c r="M123" s="247"/>
      <c r="N123" s="248"/>
      <c r="O123" s="248"/>
      <c r="P123" s="249">
        <f>P124</f>
        <v>0</v>
      </c>
      <c r="Q123" s="248"/>
      <c r="R123" s="249">
        <f>R124</f>
        <v>0.44014000000000003</v>
      </c>
      <c r="S123" s="248"/>
      <c r="T123" s="25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51" t="s">
        <v>140</v>
      </c>
      <c r="AT123" s="252" t="s">
        <v>74</v>
      </c>
      <c r="AU123" s="252" t="s">
        <v>75</v>
      </c>
      <c r="AY123" s="251" t="s">
        <v>133</v>
      </c>
      <c r="BK123" s="253">
        <f>BK124</f>
        <v>0</v>
      </c>
    </row>
    <row r="124" s="12" customFormat="1" ht="22.8" customHeight="1">
      <c r="A124" s="12"/>
      <c r="B124" s="240"/>
      <c r="C124" s="241"/>
      <c r="D124" s="242" t="s">
        <v>74</v>
      </c>
      <c r="E124" s="254" t="s">
        <v>812</v>
      </c>
      <c r="F124" s="254" t="s">
        <v>813</v>
      </c>
      <c r="G124" s="241"/>
      <c r="H124" s="241"/>
      <c r="I124" s="244"/>
      <c r="J124" s="255">
        <f>BK124</f>
        <v>0</v>
      </c>
      <c r="K124" s="241"/>
      <c r="L124" s="246"/>
      <c r="M124" s="247"/>
      <c r="N124" s="248"/>
      <c r="O124" s="248"/>
      <c r="P124" s="249">
        <f>SUM(P125:P140)</f>
        <v>0</v>
      </c>
      <c r="Q124" s="248"/>
      <c r="R124" s="249">
        <f>SUM(R125:R140)</f>
        <v>0.44014000000000003</v>
      </c>
      <c r="S124" s="248"/>
      <c r="T124" s="250">
        <f>SUM(T125:T140)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51" t="s">
        <v>140</v>
      </c>
      <c r="AT124" s="252" t="s">
        <v>74</v>
      </c>
      <c r="AU124" s="252" t="s">
        <v>82</v>
      </c>
      <c r="AY124" s="251" t="s">
        <v>133</v>
      </c>
      <c r="BK124" s="253">
        <f>SUM(BK125:BK140)</f>
        <v>0</v>
      </c>
    </row>
    <row r="125" s="2" customFormat="1" ht="24.15" customHeight="1">
      <c r="A125" s="35"/>
      <c r="B125" s="36"/>
      <c r="C125" s="215" t="s">
        <v>82</v>
      </c>
      <c r="D125" s="215" t="s">
        <v>149</v>
      </c>
      <c r="E125" s="216" t="s">
        <v>814</v>
      </c>
      <c r="F125" s="217" t="s">
        <v>815</v>
      </c>
      <c r="G125" s="218" t="s">
        <v>816</v>
      </c>
      <c r="H125" s="219">
        <v>0.29999999999999999</v>
      </c>
      <c r="I125" s="220"/>
      <c r="J125" s="221">
        <f>ROUND(I125*H125,2)</f>
        <v>0</v>
      </c>
      <c r="K125" s="217" t="s">
        <v>817</v>
      </c>
      <c r="L125" s="41"/>
      <c r="M125" s="222" t="s">
        <v>1</v>
      </c>
      <c r="N125" s="223" t="s">
        <v>40</v>
      </c>
      <c r="O125" s="88"/>
      <c r="P125" s="206">
        <f>O125*H125</f>
        <v>0</v>
      </c>
      <c r="Q125" s="206">
        <v>0.0088000000000000005</v>
      </c>
      <c r="R125" s="206">
        <f>Q125*H125</f>
        <v>0.00264</v>
      </c>
      <c r="S125" s="206">
        <v>0</v>
      </c>
      <c r="T125" s="20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8" t="s">
        <v>82</v>
      </c>
      <c r="AT125" s="208" t="s">
        <v>149</v>
      </c>
      <c r="AU125" s="208" t="s">
        <v>84</v>
      </c>
      <c r="AY125" s="14" t="s">
        <v>133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4" t="s">
        <v>82</v>
      </c>
      <c r="BK125" s="209">
        <f>ROUND(I125*H125,2)</f>
        <v>0</v>
      </c>
      <c r="BL125" s="14" t="s">
        <v>82</v>
      </c>
      <c r="BM125" s="208" t="s">
        <v>818</v>
      </c>
    </row>
    <row r="126" s="2" customFormat="1">
      <c r="A126" s="35"/>
      <c r="B126" s="36"/>
      <c r="C126" s="37"/>
      <c r="D126" s="210" t="s">
        <v>135</v>
      </c>
      <c r="E126" s="37"/>
      <c r="F126" s="211" t="s">
        <v>819</v>
      </c>
      <c r="G126" s="37"/>
      <c r="H126" s="37"/>
      <c r="I126" s="212"/>
      <c r="J126" s="37"/>
      <c r="K126" s="37"/>
      <c r="L126" s="41"/>
      <c r="M126" s="213"/>
      <c r="N126" s="214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135</v>
      </c>
      <c r="AU126" s="14" t="s">
        <v>84</v>
      </c>
    </row>
    <row r="127" s="2" customFormat="1" ht="14.4" customHeight="1">
      <c r="A127" s="35"/>
      <c r="B127" s="36"/>
      <c r="C127" s="215" t="s">
        <v>84</v>
      </c>
      <c r="D127" s="215" t="s">
        <v>149</v>
      </c>
      <c r="E127" s="216" t="s">
        <v>820</v>
      </c>
      <c r="F127" s="217" t="s">
        <v>821</v>
      </c>
      <c r="G127" s="218" t="s">
        <v>822</v>
      </c>
      <c r="H127" s="219">
        <v>100</v>
      </c>
      <c r="I127" s="220"/>
      <c r="J127" s="221">
        <f>ROUND(I127*H127,2)</f>
        <v>0</v>
      </c>
      <c r="K127" s="217" t="s">
        <v>817</v>
      </c>
      <c r="L127" s="41"/>
      <c r="M127" s="222" t="s">
        <v>1</v>
      </c>
      <c r="N127" s="223" t="s">
        <v>40</v>
      </c>
      <c r="O127" s="88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82</v>
      </c>
      <c r="AT127" s="208" t="s">
        <v>149</v>
      </c>
      <c r="AU127" s="208" t="s">
        <v>84</v>
      </c>
      <c r="AY127" s="14" t="s">
        <v>133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4" t="s">
        <v>82</v>
      </c>
      <c r="BK127" s="209">
        <f>ROUND(I127*H127,2)</f>
        <v>0</v>
      </c>
      <c r="BL127" s="14" t="s">
        <v>82</v>
      </c>
      <c r="BM127" s="208" t="s">
        <v>823</v>
      </c>
    </row>
    <row r="128" s="2" customFormat="1">
      <c r="A128" s="35"/>
      <c r="B128" s="36"/>
      <c r="C128" s="37"/>
      <c r="D128" s="210" t="s">
        <v>135</v>
      </c>
      <c r="E128" s="37"/>
      <c r="F128" s="211" t="s">
        <v>824</v>
      </c>
      <c r="G128" s="37"/>
      <c r="H128" s="37"/>
      <c r="I128" s="212"/>
      <c r="J128" s="37"/>
      <c r="K128" s="37"/>
      <c r="L128" s="41"/>
      <c r="M128" s="213"/>
      <c r="N128" s="214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135</v>
      </c>
      <c r="AU128" s="14" t="s">
        <v>84</v>
      </c>
    </row>
    <row r="129" s="2" customFormat="1" ht="24.15" customHeight="1">
      <c r="A129" s="35"/>
      <c r="B129" s="36"/>
      <c r="C129" s="215" t="s">
        <v>140</v>
      </c>
      <c r="D129" s="215" t="s">
        <v>149</v>
      </c>
      <c r="E129" s="216" t="s">
        <v>825</v>
      </c>
      <c r="F129" s="217" t="s">
        <v>826</v>
      </c>
      <c r="G129" s="218" t="s">
        <v>827</v>
      </c>
      <c r="H129" s="219">
        <v>10</v>
      </c>
      <c r="I129" s="220"/>
      <c r="J129" s="221">
        <f>ROUND(I129*H129,2)</f>
        <v>0</v>
      </c>
      <c r="K129" s="217" t="s">
        <v>817</v>
      </c>
      <c r="L129" s="41"/>
      <c r="M129" s="222" t="s">
        <v>1</v>
      </c>
      <c r="N129" s="223" t="s">
        <v>40</v>
      </c>
      <c r="O129" s="88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82</v>
      </c>
      <c r="AT129" s="208" t="s">
        <v>149</v>
      </c>
      <c r="AU129" s="208" t="s">
        <v>84</v>
      </c>
      <c r="AY129" s="14" t="s">
        <v>133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4" t="s">
        <v>82</v>
      </c>
      <c r="BK129" s="209">
        <f>ROUND(I129*H129,2)</f>
        <v>0</v>
      </c>
      <c r="BL129" s="14" t="s">
        <v>82</v>
      </c>
      <c r="BM129" s="208" t="s">
        <v>828</v>
      </c>
    </row>
    <row r="130" s="2" customFormat="1">
      <c r="A130" s="35"/>
      <c r="B130" s="36"/>
      <c r="C130" s="37"/>
      <c r="D130" s="210" t="s">
        <v>135</v>
      </c>
      <c r="E130" s="37"/>
      <c r="F130" s="211" t="s">
        <v>829</v>
      </c>
      <c r="G130" s="37"/>
      <c r="H130" s="37"/>
      <c r="I130" s="212"/>
      <c r="J130" s="37"/>
      <c r="K130" s="37"/>
      <c r="L130" s="41"/>
      <c r="M130" s="213"/>
      <c r="N130" s="21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135</v>
      </c>
      <c r="AU130" s="14" t="s">
        <v>84</v>
      </c>
    </row>
    <row r="131" s="2" customFormat="1" ht="24.15" customHeight="1">
      <c r="A131" s="35"/>
      <c r="B131" s="36"/>
      <c r="C131" s="215" t="s">
        <v>830</v>
      </c>
      <c r="D131" s="215" t="s">
        <v>149</v>
      </c>
      <c r="E131" s="216" t="s">
        <v>831</v>
      </c>
      <c r="F131" s="217" t="s">
        <v>832</v>
      </c>
      <c r="G131" s="218" t="s">
        <v>827</v>
      </c>
      <c r="H131" s="219">
        <v>30</v>
      </c>
      <c r="I131" s="220"/>
      <c r="J131" s="221">
        <f>ROUND(I131*H131,2)</f>
        <v>0</v>
      </c>
      <c r="K131" s="217" t="s">
        <v>817</v>
      </c>
      <c r="L131" s="41"/>
      <c r="M131" s="222" t="s">
        <v>1</v>
      </c>
      <c r="N131" s="223" t="s">
        <v>40</v>
      </c>
      <c r="O131" s="88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82</v>
      </c>
      <c r="AT131" s="208" t="s">
        <v>149</v>
      </c>
      <c r="AU131" s="208" t="s">
        <v>84</v>
      </c>
      <c r="AY131" s="14" t="s">
        <v>133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4" t="s">
        <v>82</v>
      </c>
      <c r="BK131" s="209">
        <f>ROUND(I131*H131,2)</f>
        <v>0</v>
      </c>
      <c r="BL131" s="14" t="s">
        <v>82</v>
      </c>
      <c r="BM131" s="208" t="s">
        <v>833</v>
      </c>
    </row>
    <row r="132" s="2" customFormat="1">
      <c r="A132" s="35"/>
      <c r="B132" s="36"/>
      <c r="C132" s="37"/>
      <c r="D132" s="210" t="s">
        <v>135</v>
      </c>
      <c r="E132" s="37"/>
      <c r="F132" s="211" t="s">
        <v>834</v>
      </c>
      <c r="G132" s="37"/>
      <c r="H132" s="37"/>
      <c r="I132" s="212"/>
      <c r="J132" s="37"/>
      <c r="K132" s="37"/>
      <c r="L132" s="41"/>
      <c r="M132" s="213"/>
      <c r="N132" s="214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135</v>
      </c>
      <c r="AU132" s="14" t="s">
        <v>84</v>
      </c>
    </row>
    <row r="133" s="2" customFormat="1" ht="24.15" customHeight="1">
      <c r="A133" s="35"/>
      <c r="B133" s="36"/>
      <c r="C133" s="215" t="s">
        <v>148</v>
      </c>
      <c r="D133" s="215" t="s">
        <v>149</v>
      </c>
      <c r="E133" s="216" t="s">
        <v>835</v>
      </c>
      <c r="F133" s="217" t="s">
        <v>836</v>
      </c>
      <c r="G133" s="218" t="s">
        <v>827</v>
      </c>
      <c r="H133" s="219">
        <v>30</v>
      </c>
      <c r="I133" s="220"/>
      <c r="J133" s="221">
        <f>ROUND(I133*H133,2)</f>
        <v>0</v>
      </c>
      <c r="K133" s="217" t="s">
        <v>817</v>
      </c>
      <c r="L133" s="41"/>
      <c r="M133" s="222" t="s">
        <v>1</v>
      </c>
      <c r="N133" s="223" t="s">
        <v>40</v>
      </c>
      <c r="O133" s="88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82</v>
      </c>
      <c r="AT133" s="208" t="s">
        <v>149</v>
      </c>
      <c r="AU133" s="208" t="s">
        <v>84</v>
      </c>
      <c r="AY133" s="14" t="s">
        <v>133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4" t="s">
        <v>82</v>
      </c>
      <c r="BK133" s="209">
        <f>ROUND(I133*H133,2)</f>
        <v>0</v>
      </c>
      <c r="BL133" s="14" t="s">
        <v>82</v>
      </c>
      <c r="BM133" s="208" t="s">
        <v>837</v>
      </c>
    </row>
    <row r="134" s="2" customFormat="1">
      <c r="A134" s="35"/>
      <c r="B134" s="36"/>
      <c r="C134" s="37"/>
      <c r="D134" s="210" t="s">
        <v>135</v>
      </c>
      <c r="E134" s="37"/>
      <c r="F134" s="211" t="s">
        <v>838</v>
      </c>
      <c r="G134" s="37"/>
      <c r="H134" s="37"/>
      <c r="I134" s="212"/>
      <c r="J134" s="37"/>
      <c r="K134" s="37"/>
      <c r="L134" s="41"/>
      <c r="M134" s="213"/>
      <c r="N134" s="214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135</v>
      </c>
      <c r="AU134" s="14" t="s">
        <v>84</v>
      </c>
    </row>
    <row r="135" s="2" customFormat="1" ht="24.15" customHeight="1">
      <c r="A135" s="35"/>
      <c r="B135" s="36"/>
      <c r="C135" s="215" t="s">
        <v>154</v>
      </c>
      <c r="D135" s="215" t="s">
        <v>149</v>
      </c>
      <c r="E135" s="216" t="s">
        <v>839</v>
      </c>
      <c r="F135" s="217" t="s">
        <v>840</v>
      </c>
      <c r="G135" s="218" t="s">
        <v>213</v>
      </c>
      <c r="H135" s="219">
        <v>50</v>
      </c>
      <c r="I135" s="220"/>
      <c r="J135" s="221">
        <f>ROUND(I135*H135,2)</f>
        <v>0</v>
      </c>
      <c r="K135" s="217" t="s">
        <v>817</v>
      </c>
      <c r="L135" s="41"/>
      <c r="M135" s="222" t="s">
        <v>1</v>
      </c>
      <c r="N135" s="223" t="s">
        <v>40</v>
      </c>
      <c r="O135" s="88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82</v>
      </c>
      <c r="AT135" s="208" t="s">
        <v>149</v>
      </c>
      <c r="AU135" s="208" t="s">
        <v>84</v>
      </c>
      <c r="AY135" s="14" t="s">
        <v>133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4" t="s">
        <v>82</v>
      </c>
      <c r="BK135" s="209">
        <f>ROUND(I135*H135,2)</f>
        <v>0</v>
      </c>
      <c r="BL135" s="14" t="s">
        <v>82</v>
      </c>
      <c r="BM135" s="208" t="s">
        <v>841</v>
      </c>
    </row>
    <row r="136" s="2" customFormat="1">
      <c r="A136" s="35"/>
      <c r="B136" s="36"/>
      <c r="C136" s="37"/>
      <c r="D136" s="210" t="s">
        <v>135</v>
      </c>
      <c r="E136" s="37"/>
      <c r="F136" s="211" t="s">
        <v>842</v>
      </c>
      <c r="G136" s="37"/>
      <c r="H136" s="37"/>
      <c r="I136" s="212"/>
      <c r="J136" s="37"/>
      <c r="K136" s="37"/>
      <c r="L136" s="41"/>
      <c r="M136" s="213"/>
      <c r="N136" s="214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135</v>
      </c>
      <c r="AU136" s="14" t="s">
        <v>84</v>
      </c>
    </row>
    <row r="137" s="2" customFormat="1" ht="14.4" customHeight="1">
      <c r="A137" s="35"/>
      <c r="B137" s="36"/>
      <c r="C137" s="196" t="s">
        <v>159</v>
      </c>
      <c r="D137" s="196" t="s">
        <v>128</v>
      </c>
      <c r="E137" s="197" t="s">
        <v>843</v>
      </c>
      <c r="F137" s="198" t="s">
        <v>844</v>
      </c>
      <c r="G137" s="199" t="s">
        <v>213</v>
      </c>
      <c r="H137" s="200">
        <v>50</v>
      </c>
      <c r="I137" s="201"/>
      <c r="J137" s="202">
        <f>ROUND(I137*H137,2)</f>
        <v>0</v>
      </c>
      <c r="K137" s="198" t="s">
        <v>817</v>
      </c>
      <c r="L137" s="203"/>
      <c r="M137" s="204" t="s">
        <v>1</v>
      </c>
      <c r="N137" s="205" t="s">
        <v>40</v>
      </c>
      <c r="O137" s="88"/>
      <c r="P137" s="206">
        <f>O137*H137</f>
        <v>0</v>
      </c>
      <c r="Q137" s="206">
        <v>0.0087500000000000008</v>
      </c>
      <c r="R137" s="206">
        <f>Q137*H137</f>
        <v>0.43750000000000006</v>
      </c>
      <c r="S137" s="206">
        <v>0</v>
      </c>
      <c r="T137" s="20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84</v>
      </c>
      <c r="AT137" s="208" t="s">
        <v>128</v>
      </c>
      <c r="AU137" s="208" t="s">
        <v>84</v>
      </c>
      <c r="AY137" s="14" t="s">
        <v>133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4" t="s">
        <v>82</v>
      </c>
      <c r="BK137" s="209">
        <f>ROUND(I137*H137,2)</f>
        <v>0</v>
      </c>
      <c r="BL137" s="14" t="s">
        <v>82</v>
      </c>
      <c r="BM137" s="208" t="s">
        <v>845</v>
      </c>
    </row>
    <row r="138" s="2" customFormat="1">
      <c r="A138" s="35"/>
      <c r="B138" s="36"/>
      <c r="C138" s="37"/>
      <c r="D138" s="210" t="s">
        <v>135</v>
      </c>
      <c r="E138" s="37"/>
      <c r="F138" s="211" t="s">
        <v>844</v>
      </c>
      <c r="G138" s="37"/>
      <c r="H138" s="37"/>
      <c r="I138" s="212"/>
      <c r="J138" s="37"/>
      <c r="K138" s="37"/>
      <c r="L138" s="41"/>
      <c r="M138" s="213"/>
      <c r="N138" s="214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135</v>
      </c>
      <c r="AU138" s="14" t="s">
        <v>84</v>
      </c>
    </row>
    <row r="139" s="2" customFormat="1" ht="14.4" customHeight="1">
      <c r="A139" s="35"/>
      <c r="B139" s="36"/>
      <c r="C139" s="215" t="s">
        <v>163</v>
      </c>
      <c r="D139" s="215" t="s">
        <v>149</v>
      </c>
      <c r="E139" s="216" t="s">
        <v>846</v>
      </c>
      <c r="F139" s="217" t="s">
        <v>847</v>
      </c>
      <c r="G139" s="218" t="s">
        <v>175</v>
      </c>
      <c r="H139" s="219">
        <v>30</v>
      </c>
      <c r="I139" s="220"/>
      <c r="J139" s="221">
        <f>ROUND(I139*H139,2)</f>
        <v>0</v>
      </c>
      <c r="K139" s="217" t="s">
        <v>817</v>
      </c>
      <c r="L139" s="41"/>
      <c r="M139" s="222" t="s">
        <v>1</v>
      </c>
      <c r="N139" s="223" t="s">
        <v>40</v>
      </c>
      <c r="O139" s="88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82</v>
      </c>
      <c r="AT139" s="208" t="s">
        <v>149</v>
      </c>
      <c r="AU139" s="208" t="s">
        <v>84</v>
      </c>
      <c r="AY139" s="14" t="s">
        <v>133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4" t="s">
        <v>82</v>
      </c>
      <c r="BK139" s="209">
        <f>ROUND(I139*H139,2)</f>
        <v>0</v>
      </c>
      <c r="BL139" s="14" t="s">
        <v>82</v>
      </c>
      <c r="BM139" s="208" t="s">
        <v>848</v>
      </c>
    </row>
    <row r="140" s="2" customFormat="1">
      <c r="A140" s="35"/>
      <c r="B140" s="36"/>
      <c r="C140" s="37"/>
      <c r="D140" s="210" t="s">
        <v>135</v>
      </c>
      <c r="E140" s="37"/>
      <c r="F140" s="211" t="s">
        <v>849</v>
      </c>
      <c r="G140" s="37"/>
      <c r="H140" s="37"/>
      <c r="I140" s="212"/>
      <c r="J140" s="37"/>
      <c r="K140" s="37"/>
      <c r="L140" s="41"/>
      <c r="M140" s="225"/>
      <c r="N140" s="226"/>
      <c r="O140" s="227"/>
      <c r="P140" s="227"/>
      <c r="Q140" s="227"/>
      <c r="R140" s="227"/>
      <c r="S140" s="227"/>
      <c r="T140" s="228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135</v>
      </c>
      <c r="AU140" s="14" t="s">
        <v>84</v>
      </c>
    </row>
    <row r="141" s="2" customFormat="1" ht="6.96" customHeight="1">
      <c r="A141" s="35"/>
      <c r="B141" s="63"/>
      <c r="C141" s="64"/>
      <c r="D141" s="64"/>
      <c r="E141" s="64"/>
      <c r="F141" s="64"/>
      <c r="G141" s="64"/>
      <c r="H141" s="64"/>
      <c r="I141" s="64"/>
      <c r="J141" s="64"/>
      <c r="K141" s="64"/>
      <c r="L141" s="41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sheet="1" autoFilter="0" formatColumns="0" formatRows="0" objects="1" scenarios="1" spinCount="100000" saltValue="QOkE5kJgyKxZfNBHFGuBNUjJcf7CDCWYCbqx18VTDq2KXxE0jSus/VEk+SQorh7rYW1ugvFKLAHXVFpQ+vbU0g==" hashValue="va+0gUx7ggqkL+Jj/xmGtpX7Gn//Y4i7ONhO8aLawHJNYRW7v/RY6Obpo78KW17ZCcZKP/js8EtNjWmgJhXl9A==" algorithmName="SHA-512" password="CC35"/>
  <autoFilter ref="C121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104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16.5" customHeight="1">
      <c r="B7" s="17"/>
      <c r="E7" s="148" t="str">
        <f>'Rekapitulace stavby'!K6</f>
        <v>Oprava PZS v km 45,696 na trati Horažďovice př. - Klatovy</v>
      </c>
      <c r="F7" s="147"/>
      <c r="G7" s="147"/>
      <c r="H7" s="147"/>
      <c r="L7" s="17"/>
    </row>
    <row r="8" hidden="1" s="1" customFormat="1" ht="12" customHeight="1">
      <c r="B8" s="17"/>
      <c r="D8" s="147" t="s">
        <v>105</v>
      </c>
      <c r="L8" s="17"/>
    </row>
    <row r="9" hidden="1" s="2" customFormat="1" ht="16.5" customHeight="1">
      <c r="A9" s="35"/>
      <c r="B9" s="41"/>
      <c r="C9" s="35"/>
      <c r="D9" s="35"/>
      <c r="E9" s="148" t="s">
        <v>106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107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850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31. 7. 2020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ROUND((SUM(BE120:BE149)),  2)</f>
        <v>0</v>
      </c>
      <c r="G35" s="35"/>
      <c r="H35" s="35"/>
      <c r="I35" s="161">
        <v>0.20999999999999999</v>
      </c>
      <c r="J35" s="160">
        <f>ROUND(((SUM(BE120:BE149))*I35),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ROUND((SUM(BF120:BF149)),  2)</f>
        <v>0</v>
      </c>
      <c r="G36" s="35"/>
      <c r="H36" s="35"/>
      <c r="I36" s="161">
        <v>0.14999999999999999</v>
      </c>
      <c r="J36" s="160">
        <f>ROUND(((SUM(BF120:BF149))*I36),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ROUND((SUM(BG120:BG149)),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ROUND((SUM(BH120:BH149)),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ROUND((SUM(BI120:BI149)),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PZS v km 45,696 na trati Horažďovice př. - Klatovy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105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106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107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01.3. - Materiál zadavatele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Běšiny</v>
      </c>
      <c r="G91" s="37"/>
      <c r="H91" s="37"/>
      <c r="I91" s="29" t="s">
        <v>22</v>
      </c>
      <c r="J91" s="76" t="str">
        <f>IF(J14="","",J14)</f>
        <v>31. 7. 2020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110</v>
      </c>
      <c r="D96" s="182"/>
      <c r="E96" s="182"/>
      <c r="F96" s="182"/>
      <c r="G96" s="182"/>
      <c r="H96" s="182"/>
      <c r="I96" s="182"/>
      <c r="J96" s="183" t="s">
        <v>111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112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113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114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0" t="str">
        <f>E7</f>
        <v>Oprava PZS v km 45,696 na trati Horažďovice př. - Klatovy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105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106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107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01.3. - Materiál zadavatele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Běšiny</v>
      </c>
      <c r="G114" s="37"/>
      <c r="H114" s="37"/>
      <c r="I114" s="29" t="s">
        <v>22</v>
      </c>
      <c r="J114" s="76" t="str">
        <f>IF(J14="","",J14)</f>
        <v>31. 7. 2020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 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115</v>
      </c>
      <c r="D119" s="188" t="s">
        <v>60</v>
      </c>
      <c r="E119" s="188" t="s">
        <v>56</v>
      </c>
      <c r="F119" s="188" t="s">
        <v>57</v>
      </c>
      <c r="G119" s="188" t="s">
        <v>116</v>
      </c>
      <c r="H119" s="188" t="s">
        <v>117</v>
      </c>
      <c r="I119" s="188" t="s">
        <v>118</v>
      </c>
      <c r="J119" s="188" t="s">
        <v>111</v>
      </c>
      <c r="K119" s="189" t="s">
        <v>119</v>
      </c>
      <c r="L119" s="190"/>
      <c r="M119" s="97" t="s">
        <v>1</v>
      </c>
      <c r="N119" s="98" t="s">
        <v>39</v>
      </c>
      <c r="O119" s="98" t="s">
        <v>120</v>
      </c>
      <c r="P119" s="98" t="s">
        <v>121</v>
      </c>
      <c r="Q119" s="98" t="s">
        <v>122</v>
      </c>
      <c r="R119" s="98" t="s">
        <v>123</v>
      </c>
      <c r="S119" s="98" t="s">
        <v>124</v>
      </c>
      <c r="T119" s="99" t="s">
        <v>125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126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SUM(P121:P149)</f>
        <v>0</v>
      </c>
      <c r="Q120" s="101"/>
      <c r="R120" s="193">
        <f>SUM(R121:R149)</f>
        <v>0</v>
      </c>
      <c r="S120" s="101"/>
      <c r="T120" s="194">
        <f>SUM(T121:T149)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113</v>
      </c>
      <c r="BK120" s="195">
        <f>SUM(BK121:BK149)</f>
        <v>0</v>
      </c>
    </row>
    <row r="121" s="2" customFormat="1" ht="24.15" customHeight="1">
      <c r="A121" s="35"/>
      <c r="B121" s="36"/>
      <c r="C121" s="196" t="s">
        <v>82</v>
      </c>
      <c r="D121" s="196" t="s">
        <v>128</v>
      </c>
      <c r="E121" s="197" t="s">
        <v>851</v>
      </c>
      <c r="F121" s="198" t="s">
        <v>852</v>
      </c>
      <c r="G121" s="199" t="s">
        <v>138</v>
      </c>
      <c r="H121" s="200">
        <v>2</v>
      </c>
      <c r="I121" s="201"/>
      <c r="J121" s="202">
        <f>ROUND(I121*H121,2)</f>
        <v>0</v>
      </c>
      <c r="K121" s="198" t="s">
        <v>132</v>
      </c>
      <c r="L121" s="203"/>
      <c r="M121" s="204" t="s">
        <v>1</v>
      </c>
      <c r="N121" s="205" t="s">
        <v>40</v>
      </c>
      <c r="O121" s="88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8" t="s">
        <v>222</v>
      </c>
      <c r="AT121" s="208" t="s">
        <v>128</v>
      </c>
      <c r="AU121" s="208" t="s">
        <v>75</v>
      </c>
      <c r="AY121" s="14" t="s">
        <v>133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4" t="s">
        <v>82</v>
      </c>
      <c r="BK121" s="209">
        <f>ROUND(I121*H121,2)</f>
        <v>0</v>
      </c>
      <c r="BL121" s="14" t="s">
        <v>222</v>
      </c>
      <c r="BM121" s="208" t="s">
        <v>853</v>
      </c>
    </row>
    <row r="122" s="2" customFormat="1">
      <c r="A122" s="35"/>
      <c r="B122" s="36"/>
      <c r="C122" s="37"/>
      <c r="D122" s="210" t="s">
        <v>135</v>
      </c>
      <c r="E122" s="37"/>
      <c r="F122" s="211" t="s">
        <v>852</v>
      </c>
      <c r="G122" s="37"/>
      <c r="H122" s="37"/>
      <c r="I122" s="212"/>
      <c r="J122" s="37"/>
      <c r="K122" s="37"/>
      <c r="L122" s="41"/>
      <c r="M122" s="213"/>
      <c r="N122" s="214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135</v>
      </c>
      <c r="AU122" s="14" t="s">
        <v>75</v>
      </c>
    </row>
    <row r="123" s="2" customFormat="1" ht="24.15" customHeight="1">
      <c r="A123" s="35"/>
      <c r="B123" s="36"/>
      <c r="C123" s="196" t="s">
        <v>84</v>
      </c>
      <c r="D123" s="196" t="s">
        <v>128</v>
      </c>
      <c r="E123" s="197" t="s">
        <v>854</v>
      </c>
      <c r="F123" s="198" t="s">
        <v>855</v>
      </c>
      <c r="G123" s="199" t="s">
        <v>138</v>
      </c>
      <c r="H123" s="200">
        <v>1</v>
      </c>
      <c r="I123" s="201"/>
      <c r="J123" s="202">
        <f>ROUND(I123*H123,2)</f>
        <v>0</v>
      </c>
      <c r="K123" s="198" t="s">
        <v>132</v>
      </c>
      <c r="L123" s="203"/>
      <c r="M123" s="204" t="s">
        <v>1</v>
      </c>
      <c r="N123" s="205" t="s">
        <v>40</v>
      </c>
      <c r="O123" s="88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8" t="s">
        <v>222</v>
      </c>
      <c r="AT123" s="208" t="s">
        <v>128</v>
      </c>
      <c r="AU123" s="208" t="s">
        <v>75</v>
      </c>
      <c r="AY123" s="14" t="s">
        <v>133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4" t="s">
        <v>82</v>
      </c>
      <c r="BK123" s="209">
        <f>ROUND(I123*H123,2)</f>
        <v>0</v>
      </c>
      <c r="BL123" s="14" t="s">
        <v>222</v>
      </c>
      <c r="BM123" s="208" t="s">
        <v>856</v>
      </c>
    </row>
    <row r="124" s="2" customFormat="1">
      <c r="A124" s="35"/>
      <c r="B124" s="36"/>
      <c r="C124" s="37"/>
      <c r="D124" s="210" t="s">
        <v>135</v>
      </c>
      <c r="E124" s="37"/>
      <c r="F124" s="211" t="s">
        <v>855</v>
      </c>
      <c r="G124" s="37"/>
      <c r="H124" s="37"/>
      <c r="I124" s="212"/>
      <c r="J124" s="37"/>
      <c r="K124" s="37"/>
      <c r="L124" s="41"/>
      <c r="M124" s="213"/>
      <c r="N124" s="214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135</v>
      </c>
      <c r="AU124" s="14" t="s">
        <v>75</v>
      </c>
    </row>
    <row r="125" s="2" customFormat="1" ht="24.15" customHeight="1">
      <c r="A125" s="35"/>
      <c r="B125" s="36"/>
      <c r="C125" s="196" t="s">
        <v>140</v>
      </c>
      <c r="D125" s="196" t="s">
        <v>128</v>
      </c>
      <c r="E125" s="197" t="s">
        <v>857</v>
      </c>
      <c r="F125" s="198" t="s">
        <v>858</v>
      </c>
      <c r="G125" s="199" t="s">
        <v>138</v>
      </c>
      <c r="H125" s="200">
        <v>2</v>
      </c>
      <c r="I125" s="201"/>
      <c r="J125" s="202">
        <f>ROUND(I125*H125,2)</f>
        <v>0</v>
      </c>
      <c r="K125" s="198" t="s">
        <v>132</v>
      </c>
      <c r="L125" s="203"/>
      <c r="M125" s="204" t="s">
        <v>1</v>
      </c>
      <c r="N125" s="205" t="s">
        <v>40</v>
      </c>
      <c r="O125" s="88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8" t="s">
        <v>222</v>
      </c>
      <c r="AT125" s="208" t="s">
        <v>128</v>
      </c>
      <c r="AU125" s="208" t="s">
        <v>75</v>
      </c>
      <c r="AY125" s="14" t="s">
        <v>133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4" t="s">
        <v>82</v>
      </c>
      <c r="BK125" s="209">
        <f>ROUND(I125*H125,2)</f>
        <v>0</v>
      </c>
      <c r="BL125" s="14" t="s">
        <v>222</v>
      </c>
      <c r="BM125" s="208" t="s">
        <v>859</v>
      </c>
    </row>
    <row r="126" s="2" customFormat="1">
      <c r="A126" s="35"/>
      <c r="B126" s="36"/>
      <c r="C126" s="37"/>
      <c r="D126" s="210" t="s">
        <v>135</v>
      </c>
      <c r="E126" s="37"/>
      <c r="F126" s="211" t="s">
        <v>858</v>
      </c>
      <c r="G126" s="37"/>
      <c r="H126" s="37"/>
      <c r="I126" s="212"/>
      <c r="J126" s="37"/>
      <c r="K126" s="37"/>
      <c r="L126" s="41"/>
      <c r="M126" s="213"/>
      <c r="N126" s="214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135</v>
      </c>
      <c r="AU126" s="14" t="s">
        <v>75</v>
      </c>
    </row>
    <row r="127" s="2" customFormat="1" ht="24.15" customHeight="1">
      <c r="A127" s="35"/>
      <c r="B127" s="36"/>
      <c r="C127" s="196" t="s">
        <v>830</v>
      </c>
      <c r="D127" s="196" t="s">
        <v>128</v>
      </c>
      <c r="E127" s="197" t="s">
        <v>860</v>
      </c>
      <c r="F127" s="198" t="s">
        <v>861</v>
      </c>
      <c r="G127" s="199" t="s">
        <v>138</v>
      </c>
      <c r="H127" s="200">
        <v>1</v>
      </c>
      <c r="I127" s="201"/>
      <c r="J127" s="202">
        <f>ROUND(I127*H127,2)</f>
        <v>0</v>
      </c>
      <c r="K127" s="198" t="s">
        <v>132</v>
      </c>
      <c r="L127" s="203"/>
      <c r="M127" s="204" t="s">
        <v>1</v>
      </c>
      <c r="N127" s="205" t="s">
        <v>40</v>
      </c>
      <c r="O127" s="88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222</v>
      </c>
      <c r="AT127" s="208" t="s">
        <v>128</v>
      </c>
      <c r="AU127" s="208" t="s">
        <v>75</v>
      </c>
      <c r="AY127" s="14" t="s">
        <v>133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4" t="s">
        <v>82</v>
      </c>
      <c r="BK127" s="209">
        <f>ROUND(I127*H127,2)</f>
        <v>0</v>
      </c>
      <c r="BL127" s="14" t="s">
        <v>222</v>
      </c>
      <c r="BM127" s="208" t="s">
        <v>862</v>
      </c>
    </row>
    <row r="128" s="2" customFormat="1">
      <c r="A128" s="35"/>
      <c r="B128" s="36"/>
      <c r="C128" s="37"/>
      <c r="D128" s="210" t="s">
        <v>135</v>
      </c>
      <c r="E128" s="37"/>
      <c r="F128" s="211" t="s">
        <v>861</v>
      </c>
      <c r="G128" s="37"/>
      <c r="H128" s="37"/>
      <c r="I128" s="212"/>
      <c r="J128" s="37"/>
      <c r="K128" s="37"/>
      <c r="L128" s="41"/>
      <c r="M128" s="213"/>
      <c r="N128" s="214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135</v>
      </c>
      <c r="AU128" s="14" t="s">
        <v>75</v>
      </c>
    </row>
    <row r="129" s="2" customFormat="1" ht="24.15" customHeight="1">
      <c r="A129" s="35"/>
      <c r="B129" s="36"/>
      <c r="C129" s="196" t="s">
        <v>148</v>
      </c>
      <c r="D129" s="196" t="s">
        <v>128</v>
      </c>
      <c r="E129" s="197" t="s">
        <v>863</v>
      </c>
      <c r="F129" s="198" t="s">
        <v>864</v>
      </c>
      <c r="G129" s="199" t="s">
        <v>138</v>
      </c>
      <c r="H129" s="200">
        <v>4</v>
      </c>
      <c r="I129" s="201"/>
      <c r="J129" s="202">
        <f>ROUND(I129*H129,2)</f>
        <v>0</v>
      </c>
      <c r="K129" s="198" t="s">
        <v>132</v>
      </c>
      <c r="L129" s="203"/>
      <c r="M129" s="204" t="s">
        <v>1</v>
      </c>
      <c r="N129" s="205" t="s">
        <v>40</v>
      </c>
      <c r="O129" s="88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222</v>
      </c>
      <c r="AT129" s="208" t="s">
        <v>128</v>
      </c>
      <c r="AU129" s="208" t="s">
        <v>75</v>
      </c>
      <c r="AY129" s="14" t="s">
        <v>133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4" t="s">
        <v>82</v>
      </c>
      <c r="BK129" s="209">
        <f>ROUND(I129*H129,2)</f>
        <v>0</v>
      </c>
      <c r="BL129" s="14" t="s">
        <v>222</v>
      </c>
      <c r="BM129" s="208" t="s">
        <v>865</v>
      </c>
    </row>
    <row r="130" s="2" customFormat="1">
      <c r="A130" s="35"/>
      <c r="B130" s="36"/>
      <c r="C130" s="37"/>
      <c r="D130" s="210" t="s">
        <v>135</v>
      </c>
      <c r="E130" s="37"/>
      <c r="F130" s="211" t="s">
        <v>864</v>
      </c>
      <c r="G130" s="37"/>
      <c r="H130" s="37"/>
      <c r="I130" s="212"/>
      <c r="J130" s="37"/>
      <c r="K130" s="37"/>
      <c r="L130" s="41"/>
      <c r="M130" s="213"/>
      <c r="N130" s="21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135</v>
      </c>
      <c r="AU130" s="14" t="s">
        <v>75</v>
      </c>
    </row>
    <row r="131" s="2" customFormat="1" ht="24.15" customHeight="1">
      <c r="A131" s="35"/>
      <c r="B131" s="36"/>
      <c r="C131" s="196" t="s">
        <v>154</v>
      </c>
      <c r="D131" s="196" t="s">
        <v>128</v>
      </c>
      <c r="E131" s="197" t="s">
        <v>866</v>
      </c>
      <c r="F131" s="198" t="s">
        <v>867</v>
      </c>
      <c r="G131" s="199" t="s">
        <v>138</v>
      </c>
      <c r="H131" s="200">
        <v>1</v>
      </c>
      <c r="I131" s="201"/>
      <c r="J131" s="202">
        <f>ROUND(I131*H131,2)</f>
        <v>0</v>
      </c>
      <c r="K131" s="198" t="s">
        <v>132</v>
      </c>
      <c r="L131" s="203"/>
      <c r="M131" s="204" t="s">
        <v>1</v>
      </c>
      <c r="N131" s="205" t="s">
        <v>40</v>
      </c>
      <c r="O131" s="88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222</v>
      </c>
      <c r="AT131" s="208" t="s">
        <v>128</v>
      </c>
      <c r="AU131" s="208" t="s">
        <v>75</v>
      </c>
      <c r="AY131" s="14" t="s">
        <v>133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4" t="s">
        <v>82</v>
      </c>
      <c r="BK131" s="209">
        <f>ROUND(I131*H131,2)</f>
        <v>0</v>
      </c>
      <c r="BL131" s="14" t="s">
        <v>222</v>
      </c>
      <c r="BM131" s="208" t="s">
        <v>868</v>
      </c>
    </row>
    <row r="132" s="2" customFormat="1">
      <c r="A132" s="35"/>
      <c r="B132" s="36"/>
      <c r="C132" s="37"/>
      <c r="D132" s="210" t="s">
        <v>135</v>
      </c>
      <c r="E132" s="37"/>
      <c r="F132" s="211" t="s">
        <v>867</v>
      </c>
      <c r="G132" s="37"/>
      <c r="H132" s="37"/>
      <c r="I132" s="212"/>
      <c r="J132" s="37"/>
      <c r="K132" s="37"/>
      <c r="L132" s="41"/>
      <c r="M132" s="213"/>
      <c r="N132" s="214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135</v>
      </c>
      <c r="AU132" s="14" t="s">
        <v>75</v>
      </c>
    </row>
    <row r="133" s="2" customFormat="1" ht="24.15" customHeight="1">
      <c r="A133" s="35"/>
      <c r="B133" s="36"/>
      <c r="C133" s="196" t="s">
        <v>159</v>
      </c>
      <c r="D133" s="196" t="s">
        <v>128</v>
      </c>
      <c r="E133" s="197" t="s">
        <v>869</v>
      </c>
      <c r="F133" s="198" t="s">
        <v>870</v>
      </c>
      <c r="G133" s="199" t="s">
        <v>138</v>
      </c>
      <c r="H133" s="200">
        <v>1</v>
      </c>
      <c r="I133" s="201"/>
      <c r="J133" s="202">
        <f>ROUND(I133*H133,2)</f>
        <v>0</v>
      </c>
      <c r="K133" s="198" t="s">
        <v>132</v>
      </c>
      <c r="L133" s="203"/>
      <c r="M133" s="204" t="s">
        <v>1</v>
      </c>
      <c r="N133" s="205" t="s">
        <v>40</v>
      </c>
      <c r="O133" s="88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222</v>
      </c>
      <c r="AT133" s="208" t="s">
        <v>128</v>
      </c>
      <c r="AU133" s="208" t="s">
        <v>75</v>
      </c>
      <c r="AY133" s="14" t="s">
        <v>133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4" t="s">
        <v>82</v>
      </c>
      <c r="BK133" s="209">
        <f>ROUND(I133*H133,2)</f>
        <v>0</v>
      </c>
      <c r="BL133" s="14" t="s">
        <v>222</v>
      </c>
      <c r="BM133" s="208" t="s">
        <v>871</v>
      </c>
    </row>
    <row r="134" s="2" customFormat="1">
      <c r="A134" s="35"/>
      <c r="B134" s="36"/>
      <c r="C134" s="37"/>
      <c r="D134" s="210" t="s">
        <v>135</v>
      </c>
      <c r="E134" s="37"/>
      <c r="F134" s="211" t="s">
        <v>870</v>
      </c>
      <c r="G134" s="37"/>
      <c r="H134" s="37"/>
      <c r="I134" s="212"/>
      <c r="J134" s="37"/>
      <c r="K134" s="37"/>
      <c r="L134" s="41"/>
      <c r="M134" s="213"/>
      <c r="N134" s="214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135</v>
      </c>
      <c r="AU134" s="14" t="s">
        <v>75</v>
      </c>
    </row>
    <row r="135" s="2" customFormat="1" ht="24.15" customHeight="1">
      <c r="A135" s="35"/>
      <c r="B135" s="36"/>
      <c r="C135" s="196" t="s">
        <v>163</v>
      </c>
      <c r="D135" s="196" t="s">
        <v>128</v>
      </c>
      <c r="E135" s="197" t="s">
        <v>872</v>
      </c>
      <c r="F135" s="198" t="s">
        <v>873</v>
      </c>
      <c r="G135" s="199" t="s">
        <v>138</v>
      </c>
      <c r="H135" s="200">
        <v>8</v>
      </c>
      <c r="I135" s="201"/>
      <c r="J135" s="202">
        <f>ROUND(I135*H135,2)</f>
        <v>0</v>
      </c>
      <c r="K135" s="198" t="s">
        <v>132</v>
      </c>
      <c r="L135" s="203"/>
      <c r="M135" s="204" t="s">
        <v>1</v>
      </c>
      <c r="N135" s="205" t="s">
        <v>40</v>
      </c>
      <c r="O135" s="88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222</v>
      </c>
      <c r="AT135" s="208" t="s">
        <v>128</v>
      </c>
      <c r="AU135" s="208" t="s">
        <v>75</v>
      </c>
      <c r="AY135" s="14" t="s">
        <v>133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4" t="s">
        <v>82</v>
      </c>
      <c r="BK135" s="209">
        <f>ROUND(I135*H135,2)</f>
        <v>0</v>
      </c>
      <c r="BL135" s="14" t="s">
        <v>222</v>
      </c>
      <c r="BM135" s="208" t="s">
        <v>874</v>
      </c>
    </row>
    <row r="136" s="2" customFormat="1">
      <c r="A136" s="35"/>
      <c r="B136" s="36"/>
      <c r="C136" s="37"/>
      <c r="D136" s="210" t="s">
        <v>135</v>
      </c>
      <c r="E136" s="37"/>
      <c r="F136" s="211" t="s">
        <v>873</v>
      </c>
      <c r="G136" s="37"/>
      <c r="H136" s="37"/>
      <c r="I136" s="212"/>
      <c r="J136" s="37"/>
      <c r="K136" s="37"/>
      <c r="L136" s="41"/>
      <c r="M136" s="213"/>
      <c r="N136" s="214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135</v>
      </c>
      <c r="AU136" s="14" t="s">
        <v>75</v>
      </c>
    </row>
    <row r="137" s="2" customFormat="1" ht="24.15" customHeight="1">
      <c r="A137" s="35"/>
      <c r="B137" s="36"/>
      <c r="C137" s="196" t="s">
        <v>167</v>
      </c>
      <c r="D137" s="196" t="s">
        <v>128</v>
      </c>
      <c r="E137" s="197" t="s">
        <v>875</v>
      </c>
      <c r="F137" s="198" t="s">
        <v>876</v>
      </c>
      <c r="G137" s="199" t="s">
        <v>138</v>
      </c>
      <c r="H137" s="200">
        <v>1</v>
      </c>
      <c r="I137" s="201"/>
      <c r="J137" s="202">
        <f>ROUND(I137*H137,2)</f>
        <v>0</v>
      </c>
      <c r="K137" s="198" t="s">
        <v>1</v>
      </c>
      <c r="L137" s="203"/>
      <c r="M137" s="204" t="s">
        <v>1</v>
      </c>
      <c r="N137" s="205" t="s">
        <v>40</v>
      </c>
      <c r="O137" s="88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84</v>
      </c>
      <c r="AT137" s="208" t="s">
        <v>128</v>
      </c>
      <c r="AU137" s="208" t="s">
        <v>75</v>
      </c>
      <c r="AY137" s="14" t="s">
        <v>133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4" t="s">
        <v>82</v>
      </c>
      <c r="BK137" s="209">
        <f>ROUND(I137*H137,2)</f>
        <v>0</v>
      </c>
      <c r="BL137" s="14" t="s">
        <v>82</v>
      </c>
      <c r="BM137" s="208" t="s">
        <v>877</v>
      </c>
    </row>
    <row r="138" s="2" customFormat="1">
      <c r="A138" s="35"/>
      <c r="B138" s="36"/>
      <c r="C138" s="37"/>
      <c r="D138" s="210" t="s">
        <v>135</v>
      </c>
      <c r="E138" s="37"/>
      <c r="F138" s="211" t="s">
        <v>876</v>
      </c>
      <c r="G138" s="37"/>
      <c r="H138" s="37"/>
      <c r="I138" s="212"/>
      <c r="J138" s="37"/>
      <c r="K138" s="37"/>
      <c r="L138" s="41"/>
      <c r="M138" s="213"/>
      <c r="N138" s="214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135</v>
      </c>
      <c r="AU138" s="14" t="s">
        <v>75</v>
      </c>
    </row>
    <row r="139" s="2" customFormat="1" ht="24.15" customHeight="1">
      <c r="A139" s="35"/>
      <c r="B139" s="36"/>
      <c r="C139" s="196" t="s">
        <v>172</v>
      </c>
      <c r="D139" s="196" t="s">
        <v>128</v>
      </c>
      <c r="E139" s="197" t="s">
        <v>878</v>
      </c>
      <c r="F139" s="198" t="s">
        <v>879</v>
      </c>
      <c r="G139" s="199" t="s">
        <v>138</v>
      </c>
      <c r="H139" s="200">
        <v>1</v>
      </c>
      <c r="I139" s="201"/>
      <c r="J139" s="202">
        <f>ROUND(I139*H139,2)</f>
        <v>0</v>
      </c>
      <c r="K139" s="198" t="s">
        <v>1</v>
      </c>
      <c r="L139" s="203"/>
      <c r="M139" s="204" t="s">
        <v>1</v>
      </c>
      <c r="N139" s="205" t="s">
        <v>40</v>
      </c>
      <c r="O139" s="88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84</v>
      </c>
      <c r="AT139" s="208" t="s">
        <v>128</v>
      </c>
      <c r="AU139" s="208" t="s">
        <v>75</v>
      </c>
      <c r="AY139" s="14" t="s">
        <v>133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4" t="s">
        <v>82</v>
      </c>
      <c r="BK139" s="209">
        <f>ROUND(I139*H139,2)</f>
        <v>0</v>
      </c>
      <c r="BL139" s="14" t="s">
        <v>82</v>
      </c>
      <c r="BM139" s="208" t="s">
        <v>880</v>
      </c>
    </row>
    <row r="140" s="2" customFormat="1" ht="24.15" customHeight="1">
      <c r="A140" s="35"/>
      <c r="B140" s="36"/>
      <c r="C140" s="196" t="s">
        <v>177</v>
      </c>
      <c r="D140" s="196" t="s">
        <v>128</v>
      </c>
      <c r="E140" s="197" t="s">
        <v>881</v>
      </c>
      <c r="F140" s="198" t="s">
        <v>882</v>
      </c>
      <c r="G140" s="199" t="s">
        <v>138</v>
      </c>
      <c r="H140" s="200">
        <v>1</v>
      </c>
      <c r="I140" s="201"/>
      <c r="J140" s="202">
        <f>ROUND(I140*H140,2)</f>
        <v>0</v>
      </c>
      <c r="K140" s="198" t="s">
        <v>1</v>
      </c>
      <c r="L140" s="203"/>
      <c r="M140" s="204" t="s">
        <v>1</v>
      </c>
      <c r="N140" s="205" t="s">
        <v>40</v>
      </c>
      <c r="O140" s="88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84</v>
      </c>
      <c r="AT140" s="208" t="s">
        <v>128</v>
      </c>
      <c r="AU140" s="208" t="s">
        <v>75</v>
      </c>
      <c r="AY140" s="14" t="s">
        <v>133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4" t="s">
        <v>82</v>
      </c>
      <c r="BK140" s="209">
        <f>ROUND(I140*H140,2)</f>
        <v>0</v>
      </c>
      <c r="BL140" s="14" t="s">
        <v>82</v>
      </c>
      <c r="BM140" s="208" t="s">
        <v>883</v>
      </c>
    </row>
    <row r="141" s="2" customFormat="1">
      <c r="A141" s="35"/>
      <c r="B141" s="36"/>
      <c r="C141" s="37"/>
      <c r="D141" s="210" t="s">
        <v>135</v>
      </c>
      <c r="E141" s="37"/>
      <c r="F141" s="211" t="s">
        <v>884</v>
      </c>
      <c r="G141" s="37"/>
      <c r="H141" s="37"/>
      <c r="I141" s="212"/>
      <c r="J141" s="37"/>
      <c r="K141" s="37"/>
      <c r="L141" s="41"/>
      <c r="M141" s="213"/>
      <c r="N141" s="214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135</v>
      </c>
      <c r="AU141" s="14" t="s">
        <v>75</v>
      </c>
    </row>
    <row r="142" s="2" customFormat="1" ht="24.15" customHeight="1">
      <c r="A142" s="35"/>
      <c r="B142" s="36"/>
      <c r="C142" s="196" t="s">
        <v>182</v>
      </c>
      <c r="D142" s="196" t="s">
        <v>128</v>
      </c>
      <c r="E142" s="197" t="s">
        <v>885</v>
      </c>
      <c r="F142" s="198" t="s">
        <v>886</v>
      </c>
      <c r="G142" s="199" t="s">
        <v>138</v>
      </c>
      <c r="H142" s="200">
        <v>3</v>
      </c>
      <c r="I142" s="201"/>
      <c r="J142" s="202">
        <f>ROUND(I142*H142,2)</f>
        <v>0</v>
      </c>
      <c r="K142" s="198" t="s">
        <v>1</v>
      </c>
      <c r="L142" s="203"/>
      <c r="M142" s="204" t="s">
        <v>1</v>
      </c>
      <c r="N142" s="205" t="s">
        <v>40</v>
      </c>
      <c r="O142" s="88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84</v>
      </c>
      <c r="AT142" s="208" t="s">
        <v>128</v>
      </c>
      <c r="AU142" s="208" t="s">
        <v>75</v>
      </c>
      <c r="AY142" s="14" t="s">
        <v>133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4" t="s">
        <v>82</v>
      </c>
      <c r="BK142" s="209">
        <f>ROUND(I142*H142,2)</f>
        <v>0</v>
      </c>
      <c r="BL142" s="14" t="s">
        <v>82</v>
      </c>
      <c r="BM142" s="208" t="s">
        <v>887</v>
      </c>
    </row>
    <row r="143" s="2" customFormat="1">
      <c r="A143" s="35"/>
      <c r="B143" s="36"/>
      <c r="C143" s="37"/>
      <c r="D143" s="210" t="s">
        <v>135</v>
      </c>
      <c r="E143" s="37"/>
      <c r="F143" s="211" t="s">
        <v>886</v>
      </c>
      <c r="G143" s="37"/>
      <c r="H143" s="37"/>
      <c r="I143" s="212"/>
      <c r="J143" s="37"/>
      <c r="K143" s="37"/>
      <c r="L143" s="41"/>
      <c r="M143" s="213"/>
      <c r="N143" s="214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135</v>
      </c>
      <c r="AU143" s="14" t="s">
        <v>75</v>
      </c>
    </row>
    <row r="144" s="2" customFormat="1" ht="14.4" customHeight="1">
      <c r="A144" s="35"/>
      <c r="B144" s="36"/>
      <c r="C144" s="196" t="s">
        <v>187</v>
      </c>
      <c r="D144" s="196" t="s">
        <v>128</v>
      </c>
      <c r="E144" s="197" t="s">
        <v>888</v>
      </c>
      <c r="F144" s="198" t="s">
        <v>889</v>
      </c>
      <c r="G144" s="199" t="s">
        <v>138</v>
      </c>
      <c r="H144" s="200">
        <v>3</v>
      </c>
      <c r="I144" s="201"/>
      <c r="J144" s="202">
        <f>ROUND(I144*H144,2)</f>
        <v>0</v>
      </c>
      <c r="K144" s="198" t="s">
        <v>1</v>
      </c>
      <c r="L144" s="203"/>
      <c r="M144" s="204" t="s">
        <v>1</v>
      </c>
      <c r="N144" s="205" t="s">
        <v>40</v>
      </c>
      <c r="O144" s="88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8" t="s">
        <v>84</v>
      </c>
      <c r="AT144" s="208" t="s">
        <v>128</v>
      </c>
      <c r="AU144" s="208" t="s">
        <v>75</v>
      </c>
      <c r="AY144" s="14" t="s">
        <v>133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4" t="s">
        <v>82</v>
      </c>
      <c r="BK144" s="209">
        <f>ROUND(I144*H144,2)</f>
        <v>0</v>
      </c>
      <c r="BL144" s="14" t="s">
        <v>82</v>
      </c>
      <c r="BM144" s="208" t="s">
        <v>890</v>
      </c>
    </row>
    <row r="145" s="2" customFormat="1">
      <c r="A145" s="35"/>
      <c r="B145" s="36"/>
      <c r="C145" s="37"/>
      <c r="D145" s="210" t="s">
        <v>135</v>
      </c>
      <c r="E145" s="37"/>
      <c r="F145" s="211" t="s">
        <v>889</v>
      </c>
      <c r="G145" s="37"/>
      <c r="H145" s="37"/>
      <c r="I145" s="212"/>
      <c r="J145" s="37"/>
      <c r="K145" s="37"/>
      <c r="L145" s="41"/>
      <c r="M145" s="213"/>
      <c r="N145" s="214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135</v>
      </c>
      <c r="AU145" s="14" t="s">
        <v>75</v>
      </c>
    </row>
    <row r="146" s="2" customFormat="1" ht="14.4" customHeight="1">
      <c r="A146" s="35"/>
      <c r="B146" s="36"/>
      <c r="C146" s="196" t="s">
        <v>192</v>
      </c>
      <c r="D146" s="196" t="s">
        <v>128</v>
      </c>
      <c r="E146" s="197" t="s">
        <v>891</v>
      </c>
      <c r="F146" s="198" t="s">
        <v>892</v>
      </c>
      <c r="G146" s="199" t="s">
        <v>138</v>
      </c>
      <c r="H146" s="200">
        <v>3</v>
      </c>
      <c r="I146" s="201"/>
      <c r="J146" s="202">
        <f>ROUND(I146*H146,2)</f>
        <v>0</v>
      </c>
      <c r="K146" s="198" t="s">
        <v>1</v>
      </c>
      <c r="L146" s="203"/>
      <c r="M146" s="204" t="s">
        <v>1</v>
      </c>
      <c r="N146" s="205" t="s">
        <v>40</v>
      </c>
      <c r="O146" s="88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8" t="s">
        <v>84</v>
      </c>
      <c r="AT146" s="208" t="s">
        <v>128</v>
      </c>
      <c r="AU146" s="208" t="s">
        <v>75</v>
      </c>
      <c r="AY146" s="14" t="s">
        <v>133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4" t="s">
        <v>82</v>
      </c>
      <c r="BK146" s="209">
        <f>ROUND(I146*H146,2)</f>
        <v>0</v>
      </c>
      <c r="BL146" s="14" t="s">
        <v>82</v>
      </c>
      <c r="BM146" s="208" t="s">
        <v>893</v>
      </c>
    </row>
    <row r="147" s="2" customFormat="1">
      <c r="A147" s="35"/>
      <c r="B147" s="36"/>
      <c r="C147" s="37"/>
      <c r="D147" s="210" t="s">
        <v>135</v>
      </c>
      <c r="E147" s="37"/>
      <c r="F147" s="211" t="s">
        <v>892</v>
      </c>
      <c r="G147" s="37"/>
      <c r="H147" s="37"/>
      <c r="I147" s="212"/>
      <c r="J147" s="37"/>
      <c r="K147" s="37"/>
      <c r="L147" s="41"/>
      <c r="M147" s="213"/>
      <c r="N147" s="214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135</v>
      </c>
      <c r="AU147" s="14" t="s">
        <v>75</v>
      </c>
    </row>
    <row r="148" s="2" customFormat="1" ht="24.15" customHeight="1">
      <c r="A148" s="35"/>
      <c r="B148" s="36"/>
      <c r="C148" s="196" t="s">
        <v>8</v>
      </c>
      <c r="D148" s="196" t="s">
        <v>128</v>
      </c>
      <c r="E148" s="197" t="s">
        <v>894</v>
      </c>
      <c r="F148" s="198" t="s">
        <v>895</v>
      </c>
      <c r="G148" s="199" t="s">
        <v>138</v>
      </c>
      <c r="H148" s="200">
        <v>3</v>
      </c>
      <c r="I148" s="201"/>
      <c r="J148" s="202">
        <f>ROUND(I148*H148,2)</f>
        <v>0</v>
      </c>
      <c r="K148" s="198" t="s">
        <v>132</v>
      </c>
      <c r="L148" s="203"/>
      <c r="M148" s="204" t="s">
        <v>1</v>
      </c>
      <c r="N148" s="205" t="s">
        <v>40</v>
      </c>
      <c r="O148" s="88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8" t="s">
        <v>84</v>
      </c>
      <c r="AT148" s="208" t="s">
        <v>128</v>
      </c>
      <c r="AU148" s="208" t="s">
        <v>75</v>
      </c>
      <c r="AY148" s="14" t="s">
        <v>133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4" t="s">
        <v>82</v>
      </c>
      <c r="BK148" s="209">
        <f>ROUND(I148*H148,2)</f>
        <v>0</v>
      </c>
      <c r="BL148" s="14" t="s">
        <v>82</v>
      </c>
      <c r="BM148" s="208" t="s">
        <v>896</v>
      </c>
    </row>
    <row r="149" s="2" customFormat="1">
      <c r="A149" s="35"/>
      <c r="B149" s="36"/>
      <c r="C149" s="37"/>
      <c r="D149" s="210" t="s">
        <v>135</v>
      </c>
      <c r="E149" s="37"/>
      <c r="F149" s="211" t="s">
        <v>897</v>
      </c>
      <c r="G149" s="37"/>
      <c r="H149" s="37"/>
      <c r="I149" s="212"/>
      <c r="J149" s="37"/>
      <c r="K149" s="37"/>
      <c r="L149" s="41"/>
      <c r="M149" s="225"/>
      <c r="N149" s="226"/>
      <c r="O149" s="227"/>
      <c r="P149" s="227"/>
      <c r="Q149" s="227"/>
      <c r="R149" s="227"/>
      <c r="S149" s="227"/>
      <c r="T149" s="228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135</v>
      </c>
      <c r="AU149" s="14" t="s">
        <v>75</v>
      </c>
    </row>
    <row r="150" s="2" customFormat="1" ht="6.96" customHeight="1">
      <c r="A150" s="35"/>
      <c r="B150" s="63"/>
      <c r="C150" s="64"/>
      <c r="D150" s="64"/>
      <c r="E150" s="64"/>
      <c r="F150" s="64"/>
      <c r="G150" s="64"/>
      <c r="H150" s="64"/>
      <c r="I150" s="64"/>
      <c r="J150" s="64"/>
      <c r="K150" s="64"/>
      <c r="L150" s="41"/>
      <c r="M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</sheetData>
  <sheetProtection sheet="1" autoFilter="0" formatColumns="0" formatRows="0" objects="1" scenarios="1" spinCount="100000" saltValue="BKJO7ELkh8BHvihcocP4ULBlGhBELheQh/3JXXqhhSAH8nwoShcvARnFxcd9W5Nm7coWiC4aW7wYW2nluzvogg==" hashValue="qwPEsoVzhkOsKlMn+Dac1cfT3Y0HhdTeA6qBqLfis8FlN94JRInOEZRTzrmeUjGYySrCi73Wr0gjX6rXDi0JkA==" algorithmName="SHA-512" password="CC35"/>
  <autoFilter ref="C119:K14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100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104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16.5" customHeight="1">
      <c r="B7" s="17"/>
      <c r="E7" s="148" t="str">
        <f>'Rekapitulace stavby'!K6</f>
        <v>Oprava PZS v km 45,696 na trati Horažďovice př. - Klatovy</v>
      </c>
      <c r="F7" s="147"/>
      <c r="G7" s="147"/>
      <c r="H7" s="147"/>
      <c r="L7" s="17"/>
    </row>
    <row r="8" hidden="1" s="1" customFormat="1" ht="12" customHeight="1">
      <c r="B8" s="17"/>
      <c r="D8" s="147" t="s">
        <v>105</v>
      </c>
      <c r="L8" s="17"/>
    </row>
    <row r="9" hidden="1" s="2" customFormat="1" ht="16.5" customHeight="1">
      <c r="A9" s="35"/>
      <c r="B9" s="41"/>
      <c r="C9" s="35"/>
      <c r="D9" s="35"/>
      <c r="E9" s="148" t="s">
        <v>898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107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899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31. 7. 2020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ROUND((SUM(BE121:BE131)),  2)</f>
        <v>0</v>
      </c>
      <c r="G35" s="35"/>
      <c r="H35" s="35"/>
      <c r="I35" s="161">
        <v>0.20999999999999999</v>
      </c>
      <c r="J35" s="160">
        <f>ROUND(((SUM(BE121:BE131))*I35),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ROUND((SUM(BF121:BF131)),  2)</f>
        <v>0</v>
      </c>
      <c r="G36" s="35"/>
      <c r="H36" s="35"/>
      <c r="I36" s="161">
        <v>0.14999999999999999</v>
      </c>
      <c r="J36" s="160">
        <f>ROUND(((SUM(BF121:BF131))*I36),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ROUND((SUM(BG121:BG131)),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ROUND((SUM(BH121:BH131)),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ROUND((SUM(BI121:BI131)),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PZS v km 45,696 na trati Horažďovice př. - Klatovy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105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898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107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02.1. - Vedlejší a ostatní náklady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Běšiny</v>
      </c>
      <c r="G91" s="37"/>
      <c r="H91" s="37"/>
      <c r="I91" s="29" t="s">
        <v>22</v>
      </c>
      <c r="J91" s="76" t="str">
        <f>IF(J14="","",J14)</f>
        <v>31. 7. 2020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110</v>
      </c>
      <c r="D96" s="182"/>
      <c r="E96" s="182"/>
      <c r="F96" s="182"/>
      <c r="G96" s="182"/>
      <c r="H96" s="182"/>
      <c r="I96" s="182"/>
      <c r="J96" s="183" t="s">
        <v>111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112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113</v>
      </c>
    </row>
    <row r="99" hidden="1" s="10" customFormat="1" ht="24.96" customHeight="1">
      <c r="A99" s="10"/>
      <c r="B99" s="229"/>
      <c r="C99" s="230"/>
      <c r="D99" s="231" t="s">
        <v>900</v>
      </c>
      <c r="E99" s="232"/>
      <c r="F99" s="232"/>
      <c r="G99" s="232"/>
      <c r="H99" s="232"/>
      <c r="I99" s="232"/>
      <c r="J99" s="233">
        <f>J122</f>
        <v>0</v>
      </c>
      <c r="K99" s="230"/>
      <c r="L99" s="23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/>
    <row r="103" hidden="1"/>
    <row r="104" hidden="1"/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114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PZS v km 45,696 na trati Horažďovice př. - Klatovy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105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898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107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02.1. - Vedlejší a ostatní náklady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>Běšiny</v>
      </c>
      <c r="G115" s="37"/>
      <c r="H115" s="37"/>
      <c r="I115" s="29" t="s">
        <v>22</v>
      </c>
      <c r="J115" s="76" t="str">
        <f>IF(J14="","",J14)</f>
        <v>31. 7. 2020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>Správa železnic, státní organizace</v>
      </c>
      <c r="G117" s="37"/>
      <c r="H117" s="37"/>
      <c r="I117" s="29" t="s">
        <v>30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IF(E20="","",E20)</f>
        <v>Vyplň údaj</v>
      </c>
      <c r="G118" s="37"/>
      <c r="H118" s="37"/>
      <c r="I118" s="29" t="s">
        <v>33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9" customFormat="1" ht="29.28" customHeight="1">
      <c r="A120" s="185"/>
      <c r="B120" s="186"/>
      <c r="C120" s="187" t="s">
        <v>115</v>
      </c>
      <c r="D120" s="188" t="s">
        <v>60</v>
      </c>
      <c r="E120" s="188" t="s">
        <v>56</v>
      </c>
      <c r="F120" s="188" t="s">
        <v>57</v>
      </c>
      <c r="G120" s="188" t="s">
        <v>116</v>
      </c>
      <c r="H120" s="188" t="s">
        <v>117</v>
      </c>
      <c r="I120" s="188" t="s">
        <v>118</v>
      </c>
      <c r="J120" s="188" t="s">
        <v>111</v>
      </c>
      <c r="K120" s="189" t="s">
        <v>119</v>
      </c>
      <c r="L120" s="190"/>
      <c r="M120" s="97" t="s">
        <v>1</v>
      </c>
      <c r="N120" s="98" t="s">
        <v>39</v>
      </c>
      <c r="O120" s="98" t="s">
        <v>120</v>
      </c>
      <c r="P120" s="98" t="s">
        <v>121</v>
      </c>
      <c r="Q120" s="98" t="s">
        <v>122</v>
      </c>
      <c r="R120" s="98" t="s">
        <v>123</v>
      </c>
      <c r="S120" s="98" t="s">
        <v>124</v>
      </c>
      <c r="T120" s="99" t="s">
        <v>125</v>
      </c>
      <c r="U120" s="185"/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</row>
    <row r="121" s="2" customFormat="1" ht="22.8" customHeight="1">
      <c r="A121" s="35"/>
      <c r="B121" s="36"/>
      <c r="C121" s="104" t="s">
        <v>126</v>
      </c>
      <c r="D121" s="37"/>
      <c r="E121" s="37"/>
      <c r="F121" s="37"/>
      <c r="G121" s="37"/>
      <c r="H121" s="37"/>
      <c r="I121" s="37"/>
      <c r="J121" s="191">
        <f>BK121</f>
        <v>0</v>
      </c>
      <c r="K121" s="37"/>
      <c r="L121" s="41"/>
      <c r="M121" s="100"/>
      <c r="N121" s="192"/>
      <c r="O121" s="101"/>
      <c r="P121" s="193">
        <f>P122</f>
        <v>0</v>
      </c>
      <c r="Q121" s="101"/>
      <c r="R121" s="193">
        <f>R122</f>
        <v>0</v>
      </c>
      <c r="S121" s="101"/>
      <c r="T121" s="194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113</v>
      </c>
      <c r="BK121" s="195">
        <f>BK122</f>
        <v>0</v>
      </c>
    </row>
    <row r="122" s="12" customFormat="1" ht="25.92" customHeight="1">
      <c r="A122" s="12"/>
      <c r="B122" s="240"/>
      <c r="C122" s="241"/>
      <c r="D122" s="242" t="s">
        <v>74</v>
      </c>
      <c r="E122" s="243" t="s">
        <v>901</v>
      </c>
      <c r="F122" s="243" t="s">
        <v>902</v>
      </c>
      <c r="G122" s="241"/>
      <c r="H122" s="241"/>
      <c r="I122" s="244"/>
      <c r="J122" s="245">
        <f>BK122</f>
        <v>0</v>
      </c>
      <c r="K122" s="241"/>
      <c r="L122" s="246"/>
      <c r="M122" s="247"/>
      <c r="N122" s="248"/>
      <c r="O122" s="248"/>
      <c r="P122" s="249">
        <f>SUM(P123:P131)</f>
        <v>0</v>
      </c>
      <c r="Q122" s="248"/>
      <c r="R122" s="249">
        <f>SUM(R123:R131)</f>
        <v>0</v>
      </c>
      <c r="S122" s="248"/>
      <c r="T122" s="250">
        <f>SUM(T123:T131)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51" t="s">
        <v>148</v>
      </c>
      <c r="AT122" s="252" t="s">
        <v>74</v>
      </c>
      <c r="AU122" s="252" t="s">
        <v>75</v>
      </c>
      <c r="AY122" s="251" t="s">
        <v>133</v>
      </c>
      <c r="BK122" s="253">
        <f>SUM(BK123:BK131)</f>
        <v>0</v>
      </c>
    </row>
    <row r="123" s="2" customFormat="1" ht="24.15" customHeight="1">
      <c r="A123" s="35"/>
      <c r="B123" s="36"/>
      <c r="C123" s="215" t="s">
        <v>82</v>
      </c>
      <c r="D123" s="215" t="s">
        <v>149</v>
      </c>
      <c r="E123" s="216" t="s">
        <v>903</v>
      </c>
      <c r="F123" s="217" t="s">
        <v>904</v>
      </c>
      <c r="G123" s="218" t="s">
        <v>905</v>
      </c>
      <c r="H123" s="256"/>
      <c r="I123" s="220"/>
      <c r="J123" s="221">
        <f>ROUND(I123*H123,2)</f>
        <v>0</v>
      </c>
      <c r="K123" s="217" t="s">
        <v>132</v>
      </c>
      <c r="L123" s="41"/>
      <c r="M123" s="222" t="s">
        <v>1</v>
      </c>
      <c r="N123" s="223" t="s">
        <v>40</v>
      </c>
      <c r="O123" s="88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8" t="s">
        <v>830</v>
      </c>
      <c r="AT123" s="208" t="s">
        <v>149</v>
      </c>
      <c r="AU123" s="208" t="s">
        <v>82</v>
      </c>
      <c r="AY123" s="14" t="s">
        <v>133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4" t="s">
        <v>82</v>
      </c>
      <c r="BK123" s="209">
        <f>ROUND(I123*H123,2)</f>
        <v>0</v>
      </c>
      <c r="BL123" s="14" t="s">
        <v>830</v>
      </c>
      <c r="BM123" s="208" t="s">
        <v>906</v>
      </c>
    </row>
    <row r="124" s="2" customFormat="1">
      <c r="A124" s="35"/>
      <c r="B124" s="36"/>
      <c r="C124" s="37"/>
      <c r="D124" s="210" t="s">
        <v>135</v>
      </c>
      <c r="E124" s="37"/>
      <c r="F124" s="211" t="s">
        <v>904</v>
      </c>
      <c r="G124" s="37"/>
      <c r="H124" s="37"/>
      <c r="I124" s="212"/>
      <c r="J124" s="37"/>
      <c r="K124" s="37"/>
      <c r="L124" s="41"/>
      <c r="M124" s="213"/>
      <c r="N124" s="214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135</v>
      </c>
      <c r="AU124" s="14" t="s">
        <v>82</v>
      </c>
    </row>
    <row r="125" s="2" customFormat="1">
      <c r="A125" s="35"/>
      <c r="B125" s="36"/>
      <c r="C125" s="37"/>
      <c r="D125" s="210" t="s">
        <v>652</v>
      </c>
      <c r="E125" s="37"/>
      <c r="F125" s="224" t="s">
        <v>907</v>
      </c>
      <c r="G125" s="37"/>
      <c r="H125" s="37"/>
      <c r="I125" s="212"/>
      <c r="J125" s="37"/>
      <c r="K125" s="37"/>
      <c r="L125" s="41"/>
      <c r="M125" s="213"/>
      <c r="N125" s="214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652</v>
      </c>
      <c r="AU125" s="14" t="s">
        <v>82</v>
      </c>
    </row>
    <row r="126" s="2" customFormat="1" ht="24.15" customHeight="1">
      <c r="A126" s="35"/>
      <c r="B126" s="36"/>
      <c r="C126" s="215" t="s">
        <v>84</v>
      </c>
      <c r="D126" s="215" t="s">
        <v>149</v>
      </c>
      <c r="E126" s="216" t="s">
        <v>908</v>
      </c>
      <c r="F126" s="217" t="s">
        <v>909</v>
      </c>
      <c r="G126" s="218" t="s">
        <v>905</v>
      </c>
      <c r="H126" s="256"/>
      <c r="I126" s="220"/>
      <c r="J126" s="221">
        <f>ROUND(I126*H126,2)</f>
        <v>0</v>
      </c>
      <c r="K126" s="217" t="s">
        <v>132</v>
      </c>
      <c r="L126" s="41"/>
      <c r="M126" s="222" t="s">
        <v>1</v>
      </c>
      <c r="N126" s="223" t="s">
        <v>40</v>
      </c>
      <c r="O126" s="88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8" t="s">
        <v>830</v>
      </c>
      <c r="AT126" s="208" t="s">
        <v>149</v>
      </c>
      <c r="AU126" s="208" t="s">
        <v>82</v>
      </c>
      <c r="AY126" s="14" t="s">
        <v>133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4" t="s">
        <v>82</v>
      </c>
      <c r="BK126" s="209">
        <f>ROUND(I126*H126,2)</f>
        <v>0</v>
      </c>
      <c r="BL126" s="14" t="s">
        <v>830</v>
      </c>
      <c r="BM126" s="208" t="s">
        <v>910</v>
      </c>
    </row>
    <row r="127" s="2" customFormat="1">
      <c r="A127" s="35"/>
      <c r="B127" s="36"/>
      <c r="C127" s="37"/>
      <c r="D127" s="210" t="s">
        <v>135</v>
      </c>
      <c r="E127" s="37"/>
      <c r="F127" s="211" t="s">
        <v>911</v>
      </c>
      <c r="G127" s="37"/>
      <c r="H127" s="37"/>
      <c r="I127" s="212"/>
      <c r="J127" s="37"/>
      <c r="K127" s="37"/>
      <c r="L127" s="41"/>
      <c r="M127" s="213"/>
      <c r="N127" s="214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135</v>
      </c>
      <c r="AU127" s="14" t="s">
        <v>82</v>
      </c>
    </row>
    <row r="128" s="2" customFormat="1">
      <c r="A128" s="35"/>
      <c r="B128" s="36"/>
      <c r="C128" s="37"/>
      <c r="D128" s="210" t="s">
        <v>652</v>
      </c>
      <c r="E128" s="37"/>
      <c r="F128" s="224" t="s">
        <v>912</v>
      </c>
      <c r="G128" s="37"/>
      <c r="H128" s="37"/>
      <c r="I128" s="212"/>
      <c r="J128" s="37"/>
      <c r="K128" s="37"/>
      <c r="L128" s="41"/>
      <c r="M128" s="213"/>
      <c r="N128" s="214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652</v>
      </c>
      <c r="AU128" s="14" t="s">
        <v>82</v>
      </c>
    </row>
    <row r="129" s="2" customFormat="1" ht="62.7" customHeight="1">
      <c r="A129" s="35"/>
      <c r="B129" s="36"/>
      <c r="C129" s="215" t="s">
        <v>140</v>
      </c>
      <c r="D129" s="215" t="s">
        <v>149</v>
      </c>
      <c r="E129" s="216" t="s">
        <v>913</v>
      </c>
      <c r="F129" s="217" t="s">
        <v>914</v>
      </c>
      <c r="G129" s="218" t="s">
        <v>905</v>
      </c>
      <c r="H129" s="256"/>
      <c r="I129" s="220"/>
      <c r="J129" s="221">
        <f>ROUND(I129*H129,2)</f>
        <v>0</v>
      </c>
      <c r="K129" s="217" t="s">
        <v>132</v>
      </c>
      <c r="L129" s="41"/>
      <c r="M129" s="222" t="s">
        <v>1</v>
      </c>
      <c r="N129" s="223" t="s">
        <v>40</v>
      </c>
      <c r="O129" s="88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830</v>
      </c>
      <c r="AT129" s="208" t="s">
        <v>149</v>
      </c>
      <c r="AU129" s="208" t="s">
        <v>82</v>
      </c>
      <c r="AY129" s="14" t="s">
        <v>133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4" t="s">
        <v>82</v>
      </c>
      <c r="BK129" s="209">
        <f>ROUND(I129*H129,2)</f>
        <v>0</v>
      </c>
      <c r="BL129" s="14" t="s">
        <v>830</v>
      </c>
      <c r="BM129" s="208" t="s">
        <v>915</v>
      </c>
    </row>
    <row r="130" s="2" customFormat="1">
      <c r="A130" s="35"/>
      <c r="B130" s="36"/>
      <c r="C130" s="37"/>
      <c r="D130" s="210" t="s">
        <v>135</v>
      </c>
      <c r="E130" s="37"/>
      <c r="F130" s="211" t="s">
        <v>914</v>
      </c>
      <c r="G130" s="37"/>
      <c r="H130" s="37"/>
      <c r="I130" s="212"/>
      <c r="J130" s="37"/>
      <c r="K130" s="37"/>
      <c r="L130" s="41"/>
      <c r="M130" s="213"/>
      <c r="N130" s="21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135</v>
      </c>
      <c r="AU130" s="14" t="s">
        <v>82</v>
      </c>
    </row>
    <row r="131" s="2" customFormat="1">
      <c r="A131" s="35"/>
      <c r="B131" s="36"/>
      <c r="C131" s="37"/>
      <c r="D131" s="210" t="s">
        <v>652</v>
      </c>
      <c r="E131" s="37"/>
      <c r="F131" s="224" t="s">
        <v>907</v>
      </c>
      <c r="G131" s="37"/>
      <c r="H131" s="37"/>
      <c r="I131" s="212"/>
      <c r="J131" s="37"/>
      <c r="K131" s="37"/>
      <c r="L131" s="41"/>
      <c r="M131" s="225"/>
      <c r="N131" s="226"/>
      <c r="O131" s="227"/>
      <c r="P131" s="227"/>
      <c r="Q131" s="227"/>
      <c r="R131" s="227"/>
      <c r="S131" s="227"/>
      <c r="T131" s="228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652</v>
      </c>
      <c r="AU131" s="14" t="s">
        <v>82</v>
      </c>
    </row>
    <row r="132" s="2" customFormat="1" ht="6.96" customHeight="1">
      <c r="A132" s="35"/>
      <c r="B132" s="63"/>
      <c r="C132" s="64"/>
      <c r="D132" s="64"/>
      <c r="E132" s="64"/>
      <c r="F132" s="64"/>
      <c r="G132" s="64"/>
      <c r="H132" s="64"/>
      <c r="I132" s="64"/>
      <c r="J132" s="64"/>
      <c r="K132" s="64"/>
      <c r="L132" s="41"/>
      <c r="M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</sheetData>
  <sheetProtection sheet="1" autoFilter="0" formatColumns="0" formatRows="0" objects="1" scenarios="1" spinCount="100000" saltValue="7VbttdsXCBkzdG8DqcJ/J7dYzRAC0Zy3UVC3WblzjR22/odQL91I1+BPKx3j00KZvERalQJid/9BrPcI9jvCgQ==" hashValue="h7KmiuvLgy+SFJltMGu4FpPvy+zxlvsAuAqB4jC6Hi6fGmCjrNv39u3ColZWm385IRtqJvyJlipMr+Cv/gzO/g==" algorithmName="SHA-512" password="CC35"/>
  <autoFilter ref="C120:K13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103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104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16.5" customHeight="1">
      <c r="B7" s="17"/>
      <c r="E7" s="148" t="str">
        <f>'Rekapitulace stavby'!K6</f>
        <v>Oprava PZS v km 45,696 na trati Horažďovice př. - Klatovy</v>
      </c>
      <c r="F7" s="147"/>
      <c r="G7" s="147"/>
      <c r="H7" s="147"/>
      <c r="L7" s="17"/>
    </row>
    <row r="8" hidden="1" s="1" customFormat="1" ht="12" customHeight="1">
      <c r="B8" s="17"/>
      <c r="D8" s="147" t="s">
        <v>105</v>
      </c>
      <c r="L8" s="17"/>
    </row>
    <row r="9" hidden="1" s="2" customFormat="1" ht="16.5" customHeight="1">
      <c r="A9" s="35"/>
      <c r="B9" s="41"/>
      <c r="C9" s="35"/>
      <c r="D9" s="35"/>
      <c r="E9" s="148" t="s">
        <v>898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107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916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31. 7. 2020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ROUND((SUM(BE121:BE132)),  2)</f>
        <v>0</v>
      </c>
      <c r="G35" s="35"/>
      <c r="H35" s="35"/>
      <c r="I35" s="161">
        <v>0.20999999999999999</v>
      </c>
      <c r="J35" s="160">
        <f>ROUND(((SUM(BE121:BE132))*I35),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ROUND((SUM(BF121:BF132)),  2)</f>
        <v>0</v>
      </c>
      <c r="G36" s="35"/>
      <c r="H36" s="35"/>
      <c r="I36" s="161">
        <v>0.14999999999999999</v>
      </c>
      <c r="J36" s="160">
        <f>ROUND(((SUM(BF121:BF132))*I36),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ROUND((SUM(BG121:BG132)),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ROUND((SUM(BH121:BH132)),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ROUND((SUM(BI121:BI132)),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PZS v km 45,696 na trati Horažďovice př. - Klatovy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105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898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107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02.2. - Náklady na dopravu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Běšiny</v>
      </c>
      <c r="G91" s="37"/>
      <c r="H91" s="37"/>
      <c r="I91" s="29" t="s">
        <v>22</v>
      </c>
      <c r="J91" s="76" t="str">
        <f>IF(J14="","",J14)</f>
        <v>31. 7. 2020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110</v>
      </c>
      <c r="D96" s="182"/>
      <c r="E96" s="182"/>
      <c r="F96" s="182"/>
      <c r="G96" s="182"/>
      <c r="H96" s="182"/>
      <c r="I96" s="182"/>
      <c r="J96" s="183" t="s">
        <v>111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112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113</v>
      </c>
    </row>
    <row r="99" hidden="1" s="10" customFormat="1" ht="24.96" customHeight="1">
      <c r="A99" s="10"/>
      <c r="B99" s="229"/>
      <c r="C99" s="230"/>
      <c r="D99" s="231" t="s">
        <v>917</v>
      </c>
      <c r="E99" s="232"/>
      <c r="F99" s="232"/>
      <c r="G99" s="232"/>
      <c r="H99" s="232"/>
      <c r="I99" s="232"/>
      <c r="J99" s="233">
        <f>J122</f>
        <v>0</v>
      </c>
      <c r="K99" s="230"/>
      <c r="L99" s="23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/>
    <row r="103" hidden="1"/>
    <row r="104" hidden="1"/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114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PZS v km 45,696 na trati Horažďovice př. - Klatovy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105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898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107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02.2. - Náklady na dopravu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>Běšiny</v>
      </c>
      <c r="G115" s="37"/>
      <c r="H115" s="37"/>
      <c r="I115" s="29" t="s">
        <v>22</v>
      </c>
      <c r="J115" s="76" t="str">
        <f>IF(J14="","",J14)</f>
        <v>31. 7. 2020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>Správa železnic, státní organizace</v>
      </c>
      <c r="G117" s="37"/>
      <c r="H117" s="37"/>
      <c r="I117" s="29" t="s">
        <v>30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IF(E20="","",E20)</f>
        <v>Vyplň údaj</v>
      </c>
      <c r="G118" s="37"/>
      <c r="H118" s="37"/>
      <c r="I118" s="29" t="s">
        <v>33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9" customFormat="1" ht="29.28" customHeight="1">
      <c r="A120" s="185"/>
      <c r="B120" s="186"/>
      <c r="C120" s="187" t="s">
        <v>115</v>
      </c>
      <c r="D120" s="188" t="s">
        <v>60</v>
      </c>
      <c r="E120" s="188" t="s">
        <v>56</v>
      </c>
      <c r="F120" s="188" t="s">
        <v>57</v>
      </c>
      <c r="G120" s="188" t="s">
        <v>116</v>
      </c>
      <c r="H120" s="188" t="s">
        <v>117</v>
      </c>
      <c r="I120" s="188" t="s">
        <v>118</v>
      </c>
      <c r="J120" s="188" t="s">
        <v>111</v>
      </c>
      <c r="K120" s="189" t="s">
        <v>119</v>
      </c>
      <c r="L120" s="190"/>
      <c r="M120" s="97" t="s">
        <v>1</v>
      </c>
      <c r="N120" s="98" t="s">
        <v>39</v>
      </c>
      <c r="O120" s="98" t="s">
        <v>120</v>
      </c>
      <c r="P120" s="98" t="s">
        <v>121</v>
      </c>
      <c r="Q120" s="98" t="s">
        <v>122</v>
      </c>
      <c r="R120" s="98" t="s">
        <v>123</v>
      </c>
      <c r="S120" s="98" t="s">
        <v>124</v>
      </c>
      <c r="T120" s="99" t="s">
        <v>125</v>
      </c>
      <c r="U120" s="185"/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</row>
    <row r="121" s="2" customFormat="1" ht="22.8" customHeight="1">
      <c r="A121" s="35"/>
      <c r="B121" s="36"/>
      <c r="C121" s="104" t="s">
        <v>126</v>
      </c>
      <c r="D121" s="37"/>
      <c r="E121" s="37"/>
      <c r="F121" s="37"/>
      <c r="G121" s="37"/>
      <c r="H121" s="37"/>
      <c r="I121" s="37"/>
      <c r="J121" s="191">
        <f>BK121</f>
        <v>0</v>
      </c>
      <c r="K121" s="37"/>
      <c r="L121" s="41"/>
      <c r="M121" s="100"/>
      <c r="N121" s="192"/>
      <c r="O121" s="101"/>
      <c r="P121" s="193">
        <f>P122</f>
        <v>0</v>
      </c>
      <c r="Q121" s="101"/>
      <c r="R121" s="193">
        <f>R122</f>
        <v>0</v>
      </c>
      <c r="S121" s="101"/>
      <c r="T121" s="194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113</v>
      </c>
      <c r="BK121" s="195">
        <f>BK122</f>
        <v>0</v>
      </c>
    </row>
    <row r="122" s="12" customFormat="1" ht="25.92" customHeight="1">
      <c r="A122" s="12"/>
      <c r="B122" s="240"/>
      <c r="C122" s="241"/>
      <c r="D122" s="242" t="s">
        <v>74</v>
      </c>
      <c r="E122" s="243" t="s">
        <v>918</v>
      </c>
      <c r="F122" s="243" t="s">
        <v>919</v>
      </c>
      <c r="G122" s="241"/>
      <c r="H122" s="241"/>
      <c r="I122" s="244"/>
      <c r="J122" s="245">
        <f>BK122</f>
        <v>0</v>
      </c>
      <c r="K122" s="241"/>
      <c r="L122" s="246"/>
      <c r="M122" s="247"/>
      <c r="N122" s="248"/>
      <c r="O122" s="248"/>
      <c r="P122" s="249">
        <f>SUM(P123:P132)</f>
        <v>0</v>
      </c>
      <c r="Q122" s="248"/>
      <c r="R122" s="249">
        <f>SUM(R123:R132)</f>
        <v>0</v>
      </c>
      <c r="S122" s="248"/>
      <c r="T122" s="250">
        <f>SUM(T123:T132)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51" t="s">
        <v>830</v>
      </c>
      <c r="AT122" s="252" t="s">
        <v>74</v>
      </c>
      <c r="AU122" s="252" t="s">
        <v>75</v>
      </c>
      <c r="AY122" s="251" t="s">
        <v>133</v>
      </c>
      <c r="BK122" s="253">
        <f>SUM(BK123:BK132)</f>
        <v>0</v>
      </c>
    </row>
    <row r="123" s="2" customFormat="1" ht="62.7" customHeight="1">
      <c r="A123" s="35"/>
      <c r="B123" s="36"/>
      <c r="C123" s="215" t="s">
        <v>82</v>
      </c>
      <c r="D123" s="215" t="s">
        <v>149</v>
      </c>
      <c r="E123" s="216" t="s">
        <v>920</v>
      </c>
      <c r="F123" s="217" t="s">
        <v>921</v>
      </c>
      <c r="G123" s="218" t="s">
        <v>138</v>
      </c>
      <c r="H123" s="219">
        <v>50</v>
      </c>
      <c r="I123" s="220"/>
      <c r="J123" s="221">
        <f>ROUND(I123*H123,2)</f>
        <v>0</v>
      </c>
      <c r="K123" s="217" t="s">
        <v>132</v>
      </c>
      <c r="L123" s="41"/>
      <c r="M123" s="222" t="s">
        <v>1</v>
      </c>
      <c r="N123" s="223" t="s">
        <v>40</v>
      </c>
      <c r="O123" s="88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8" t="s">
        <v>922</v>
      </c>
      <c r="AT123" s="208" t="s">
        <v>149</v>
      </c>
      <c r="AU123" s="208" t="s">
        <v>82</v>
      </c>
      <c r="AY123" s="14" t="s">
        <v>133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4" t="s">
        <v>82</v>
      </c>
      <c r="BK123" s="209">
        <f>ROUND(I123*H123,2)</f>
        <v>0</v>
      </c>
      <c r="BL123" s="14" t="s">
        <v>922</v>
      </c>
      <c r="BM123" s="208" t="s">
        <v>923</v>
      </c>
    </row>
    <row r="124" s="2" customFormat="1">
      <c r="A124" s="35"/>
      <c r="B124" s="36"/>
      <c r="C124" s="37"/>
      <c r="D124" s="210" t="s">
        <v>135</v>
      </c>
      <c r="E124" s="37"/>
      <c r="F124" s="211" t="s">
        <v>924</v>
      </c>
      <c r="G124" s="37"/>
      <c r="H124" s="37"/>
      <c r="I124" s="212"/>
      <c r="J124" s="37"/>
      <c r="K124" s="37"/>
      <c r="L124" s="41"/>
      <c r="M124" s="213"/>
      <c r="N124" s="214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135</v>
      </c>
      <c r="AU124" s="14" t="s">
        <v>82</v>
      </c>
    </row>
    <row r="125" s="2" customFormat="1">
      <c r="A125" s="35"/>
      <c r="B125" s="36"/>
      <c r="C125" s="37"/>
      <c r="D125" s="210" t="s">
        <v>652</v>
      </c>
      <c r="E125" s="37"/>
      <c r="F125" s="224" t="s">
        <v>925</v>
      </c>
      <c r="G125" s="37"/>
      <c r="H125" s="37"/>
      <c r="I125" s="212"/>
      <c r="J125" s="37"/>
      <c r="K125" s="37"/>
      <c r="L125" s="41"/>
      <c r="M125" s="213"/>
      <c r="N125" s="214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652</v>
      </c>
      <c r="AU125" s="14" t="s">
        <v>82</v>
      </c>
    </row>
    <row r="126" s="2" customFormat="1" ht="49.05" customHeight="1">
      <c r="A126" s="35"/>
      <c r="B126" s="36"/>
      <c r="C126" s="215" t="s">
        <v>84</v>
      </c>
      <c r="D126" s="215" t="s">
        <v>149</v>
      </c>
      <c r="E126" s="216" t="s">
        <v>926</v>
      </c>
      <c r="F126" s="217" t="s">
        <v>927</v>
      </c>
      <c r="G126" s="218" t="s">
        <v>928</v>
      </c>
      <c r="H126" s="219">
        <v>12</v>
      </c>
      <c r="I126" s="220"/>
      <c r="J126" s="221">
        <f>ROUND(I126*H126,2)</f>
        <v>0</v>
      </c>
      <c r="K126" s="217" t="s">
        <v>132</v>
      </c>
      <c r="L126" s="41"/>
      <c r="M126" s="222" t="s">
        <v>1</v>
      </c>
      <c r="N126" s="223" t="s">
        <v>40</v>
      </c>
      <c r="O126" s="88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8" t="s">
        <v>922</v>
      </c>
      <c r="AT126" s="208" t="s">
        <v>149</v>
      </c>
      <c r="AU126" s="208" t="s">
        <v>82</v>
      </c>
      <c r="AY126" s="14" t="s">
        <v>133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4" t="s">
        <v>82</v>
      </c>
      <c r="BK126" s="209">
        <f>ROUND(I126*H126,2)</f>
        <v>0</v>
      </c>
      <c r="BL126" s="14" t="s">
        <v>922</v>
      </c>
      <c r="BM126" s="208" t="s">
        <v>929</v>
      </c>
    </row>
    <row r="127" s="2" customFormat="1">
      <c r="A127" s="35"/>
      <c r="B127" s="36"/>
      <c r="C127" s="37"/>
      <c r="D127" s="210" t="s">
        <v>135</v>
      </c>
      <c r="E127" s="37"/>
      <c r="F127" s="211" t="s">
        <v>930</v>
      </c>
      <c r="G127" s="37"/>
      <c r="H127" s="37"/>
      <c r="I127" s="212"/>
      <c r="J127" s="37"/>
      <c r="K127" s="37"/>
      <c r="L127" s="41"/>
      <c r="M127" s="213"/>
      <c r="N127" s="214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135</v>
      </c>
      <c r="AU127" s="14" t="s">
        <v>82</v>
      </c>
    </row>
    <row r="128" s="2" customFormat="1">
      <c r="A128" s="35"/>
      <c r="B128" s="36"/>
      <c r="C128" s="37"/>
      <c r="D128" s="210" t="s">
        <v>652</v>
      </c>
      <c r="E128" s="37"/>
      <c r="F128" s="224" t="s">
        <v>931</v>
      </c>
      <c r="G128" s="37"/>
      <c r="H128" s="37"/>
      <c r="I128" s="212"/>
      <c r="J128" s="37"/>
      <c r="K128" s="37"/>
      <c r="L128" s="41"/>
      <c r="M128" s="213"/>
      <c r="N128" s="214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652</v>
      </c>
      <c r="AU128" s="14" t="s">
        <v>82</v>
      </c>
    </row>
    <row r="129" s="2" customFormat="1" ht="24.15" customHeight="1">
      <c r="A129" s="35"/>
      <c r="B129" s="36"/>
      <c r="C129" s="215" t="s">
        <v>140</v>
      </c>
      <c r="D129" s="215" t="s">
        <v>149</v>
      </c>
      <c r="E129" s="216" t="s">
        <v>932</v>
      </c>
      <c r="F129" s="217" t="s">
        <v>933</v>
      </c>
      <c r="G129" s="218" t="s">
        <v>928</v>
      </c>
      <c r="H129" s="219">
        <v>12</v>
      </c>
      <c r="I129" s="220"/>
      <c r="J129" s="221">
        <f>ROUND(I129*H129,2)</f>
        <v>0</v>
      </c>
      <c r="K129" s="217" t="s">
        <v>132</v>
      </c>
      <c r="L129" s="41"/>
      <c r="M129" s="222" t="s">
        <v>1</v>
      </c>
      <c r="N129" s="223" t="s">
        <v>40</v>
      </c>
      <c r="O129" s="88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922</v>
      </c>
      <c r="AT129" s="208" t="s">
        <v>149</v>
      </c>
      <c r="AU129" s="208" t="s">
        <v>82</v>
      </c>
      <c r="AY129" s="14" t="s">
        <v>133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4" t="s">
        <v>82</v>
      </c>
      <c r="BK129" s="209">
        <f>ROUND(I129*H129,2)</f>
        <v>0</v>
      </c>
      <c r="BL129" s="14" t="s">
        <v>922</v>
      </c>
      <c r="BM129" s="208" t="s">
        <v>934</v>
      </c>
    </row>
    <row r="130" s="2" customFormat="1">
      <c r="A130" s="35"/>
      <c r="B130" s="36"/>
      <c r="C130" s="37"/>
      <c r="D130" s="210" t="s">
        <v>135</v>
      </c>
      <c r="E130" s="37"/>
      <c r="F130" s="211" t="s">
        <v>935</v>
      </c>
      <c r="G130" s="37"/>
      <c r="H130" s="37"/>
      <c r="I130" s="212"/>
      <c r="J130" s="37"/>
      <c r="K130" s="37"/>
      <c r="L130" s="41"/>
      <c r="M130" s="213"/>
      <c r="N130" s="21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135</v>
      </c>
      <c r="AU130" s="14" t="s">
        <v>82</v>
      </c>
    </row>
    <row r="131" s="2" customFormat="1" ht="24.15" customHeight="1">
      <c r="A131" s="35"/>
      <c r="B131" s="36"/>
      <c r="C131" s="215" t="s">
        <v>830</v>
      </c>
      <c r="D131" s="215" t="s">
        <v>149</v>
      </c>
      <c r="E131" s="216" t="s">
        <v>936</v>
      </c>
      <c r="F131" s="217" t="s">
        <v>937</v>
      </c>
      <c r="G131" s="218" t="s">
        <v>138</v>
      </c>
      <c r="H131" s="219">
        <v>1</v>
      </c>
      <c r="I131" s="220"/>
      <c r="J131" s="221">
        <f>ROUND(I131*H131,2)</f>
        <v>0</v>
      </c>
      <c r="K131" s="217" t="s">
        <v>132</v>
      </c>
      <c r="L131" s="41"/>
      <c r="M131" s="222" t="s">
        <v>1</v>
      </c>
      <c r="N131" s="223" t="s">
        <v>40</v>
      </c>
      <c r="O131" s="88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922</v>
      </c>
      <c r="AT131" s="208" t="s">
        <v>149</v>
      </c>
      <c r="AU131" s="208" t="s">
        <v>82</v>
      </c>
      <c r="AY131" s="14" t="s">
        <v>133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4" t="s">
        <v>82</v>
      </c>
      <c r="BK131" s="209">
        <f>ROUND(I131*H131,2)</f>
        <v>0</v>
      </c>
      <c r="BL131" s="14" t="s">
        <v>922</v>
      </c>
      <c r="BM131" s="208" t="s">
        <v>938</v>
      </c>
    </row>
    <row r="132" s="2" customFormat="1">
      <c r="A132" s="35"/>
      <c r="B132" s="36"/>
      <c r="C132" s="37"/>
      <c r="D132" s="210" t="s">
        <v>135</v>
      </c>
      <c r="E132" s="37"/>
      <c r="F132" s="211" t="s">
        <v>939</v>
      </c>
      <c r="G132" s="37"/>
      <c r="H132" s="37"/>
      <c r="I132" s="212"/>
      <c r="J132" s="37"/>
      <c r="K132" s="37"/>
      <c r="L132" s="41"/>
      <c r="M132" s="225"/>
      <c r="N132" s="226"/>
      <c r="O132" s="227"/>
      <c r="P132" s="227"/>
      <c r="Q132" s="227"/>
      <c r="R132" s="227"/>
      <c r="S132" s="227"/>
      <c r="T132" s="228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135</v>
      </c>
      <c r="AU132" s="14" t="s">
        <v>82</v>
      </c>
    </row>
    <row r="133" s="2" customFormat="1" ht="6.96" customHeight="1">
      <c r="A133" s="35"/>
      <c r="B133" s="63"/>
      <c r="C133" s="64"/>
      <c r="D133" s="64"/>
      <c r="E133" s="64"/>
      <c r="F133" s="64"/>
      <c r="G133" s="64"/>
      <c r="H133" s="64"/>
      <c r="I133" s="64"/>
      <c r="J133" s="64"/>
      <c r="K133" s="64"/>
      <c r="L133" s="41"/>
      <c r="M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</sheetData>
  <sheetProtection sheet="1" autoFilter="0" formatColumns="0" formatRows="0" objects="1" scenarios="1" spinCount="100000" saltValue="OR9ul0putgSARlikpHGFvfNKoI+LOO7tnNl2v3DBwNhfQXmxqu+1RpBnIvgZInAB9v9NFjdc2mlanl+hBcWw2A==" hashValue="cAo0wUkTtGXZGbCr3pzv+tyt2i38Icl3cfvJrrRdn3gxy8fcvFlY3Cjl/ZvpIbasqRV33PmLH7QFEKX6pLzvbw==" algorithmName="SHA-512" password="CC35"/>
  <autoFilter ref="C120:K1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Pfeiffer Pavel, Ing.</dc:creator>
  <cp:lastModifiedBy>Pfeiffer Pavel, Ing.</cp:lastModifiedBy>
  <dcterms:created xsi:type="dcterms:W3CDTF">2020-08-14T07:13:23Z</dcterms:created>
  <dcterms:modified xsi:type="dcterms:W3CDTF">2020-08-14T07:13:29Z</dcterms:modified>
</cp:coreProperties>
</file>